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6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7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8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9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10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drawings/drawing11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drawings/drawing12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drawings/drawing13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drawings/drawing14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drawings/drawing15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drawings/drawing16.xml" ContentType="application/vnd.openxmlformats-officedocument.drawing+xml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drawings/drawing17.xml" ContentType="application/vnd.openxmlformats-officedocument.drawing+xml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drawings/drawing18.xml" ContentType="application/vnd.openxmlformats-officedocument.drawing+xml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drawings/drawing19.xml" ContentType="application/vnd.openxmlformats-officedocument.drawing+xml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drawings/drawing20.xml" ContentType="application/vnd.openxmlformats-officedocument.drawing+xml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drawings/drawing21.xml" ContentType="application/vnd.openxmlformats-officedocument.drawing+xml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drawings/drawing22.xml" ContentType="application/vnd.openxmlformats-officedocument.drawing+xml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drawings/drawing23.xml" ContentType="application/vnd.openxmlformats-officedocument.drawing+xml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drawings/drawing24.xml" ContentType="application/vnd.openxmlformats-officedocument.drawing+xml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drawings/drawing25.xml" ContentType="application/vnd.openxmlformats-officedocument.drawing+xml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drawings/drawing26.xml" ContentType="application/vnd.openxmlformats-officedocument.drawing+xml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drawings/drawing27.xml" ContentType="application/vnd.openxmlformats-officedocument.drawing+xml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drawings/drawing28.xml" ContentType="application/vnd.openxmlformats-officedocument.drawing+xml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drawings/drawing29.xml" ContentType="application/vnd.openxmlformats-officedocument.drawing+xml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drawings/drawing30.xml" ContentType="application/vnd.openxmlformats-officedocument.drawing+xml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drawings/drawing31.xml" ContentType="application/vnd.openxmlformats-officedocument.drawing+xml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drawings/drawing32.xml" ContentType="application/vnd.openxmlformats-officedocument.drawing+xml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drawings/drawing33.xml" ContentType="application/vnd.openxmlformats-officedocument.drawing+xml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drawings/drawing34.xml" ContentType="application/vnd.openxmlformats-officedocument.drawing+xml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drawings/drawing35.xml" ContentType="application/vnd.openxmlformats-officedocument.drawing+xml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drawings/drawing36.xml" ContentType="application/vnd.openxmlformats-officedocument.drawing+xml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drawings/drawing37.xml" ContentType="application/vnd.openxmlformats-officedocument.drawing+xml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 activeTab="4"/>
  </bookViews>
  <sheets>
    <sheet name="1.BRANCH ATM" sheetId="1" r:id="rId1"/>
    <sheet name="2.CD RATIO" sheetId="2" r:id="rId2"/>
    <sheet name="3.CD RATIO (I)" sheetId="3" r:id="rId3"/>
    <sheet name="4.CD RATIO (II)" sheetId="4" r:id="rId4"/>
    <sheet name="5.PS ADV" sheetId="5" r:id="rId5"/>
    <sheet name="6.NATIONAL GOAL" sheetId="6" r:id="rId6"/>
    <sheet name="7.WEAKER SECT" sheetId="7" r:id="rId7"/>
    <sheet name="7.1 WEAKER SECT I" sheetId="8" r:id="rId8"/>
    <sheet name="8.NPA" sheetId="10" r:id="rId9"/>
    <sheet name="8.1.NPA I" sheetId="11" r:id="rId10"/>
    <sheet name="8.2.NPA II" sheetId="12" r:id="rId11"/>
    <sheet name="8.3.NPA III" sheetId="13" r:id="rId12"/>
    <sheet name="8.4 .NPA IV" sheetId="14" r:id="rId13"/>
    <sheet name="9.WRITTEN OFF" sheetId="15" r:id="rId14"/>
    <sheet name="10A.RRC" sheetId="16" r:id="rId15"/>
    <sheet name="10B RRC I" sheetId="17" r:id="rId16"/>
    <sheet name="10C ONLINE RRC" sheetId="54" r:id="rId17"/>
    <sheet name="11A.ACP AGRI" sheetId="45" r:id="rId18"/>
    <sheet name="11B.ACP OPS" sheetId="44" r:id="rId19"/>
    <sheet name="11C.ACP NPS" sheetId="43" r:id="rId20"/>
    <sheet name="12A PMJDY SSA" sheetId="47" r:id="rId21"/>
    <sheet name="12B RBI FIP" sheetId="48" r:id="rId22"/>
    <sheet name="12C SSS" sheetId="49" r:id="rId23"/>
    <sheet name="13A CMRHM 14-15" sheetId="53" r:id="rId24"/>
    <sheet name="13B CMRHM 15-16" sheetId="52" r:id="rId25"/>
    <sheet name="14 PMEGP" sheetId="51" r:id="rId26"/>
    <sheet name="15 NRLM" sheetId="57" r:id="rId27"/>
    <sheet name="16" sheetId="56" r:id="rId28"/>
    <sheet name="17 RSETI" sheetId="55" r:id="rId29"/>
    <sheet name="18.SHG" sheetId="21" r:id="rId30"/>
    <sheet name="19.KCC" sheetId="22" r:id="rId31"/>
    <sheet name="20.DIR HOUSING" sheetId="23" r:id="rId32"/>
    <sheet name="21.GJRHF" sheetId="24" r:id="rId33"/>
    <sheet name="22.MINORITY" sheetId="25" r:id="rId34"/>
    <sheet name="23.MINORITY I" sheetId="26" r:id="rId35"/>
    <sheet name="24.SC" sheetId="27" r:id="rId36"/>
    <sheet name="25.ST" sheetId="28" r:id="rId37"/>
    <sheet name="26.SCC" sheetId="29" r:id="rId38"/>
    <sheet name="27.ACC-GCC" sheetId="30" r:id="rId39"/>
    <sheet name="28.EDU" sheetId="31" r:id="rId40"/>
    <sheet name="29.WOMEN" sheetId="32" r:id="rId41"/>
    <sheet name="30.NHM" sheetId="33" r:id="rId42"/>
    <sheet name="31.MSME PACKAGE" sheetId="34" r:id="rId43"/>
    <sheet name="32.GOVT LN REPY" sheetId="35" r:id="rId44"/>
    <sheet name="33.REP OF LN GOVT CORP" sheetId="36" r:id="rId45"/>
    <sheet name="34 A.MSE FRESH DISB" sheetId="37" r:id="rId46"/>
    <sheet name="34 B.MSE OS" sheetId="38" r:id="rId47"/>
    <sheet name="34C.MED ENT" sheetId="39" r:id="rId48"/>
    <sheet name="35.RAJBHASA" sheetId="40" r:id="rId49"/>
    <sheet name="36.BR EXP" sheetId="41" r:id="rId50"/>
  </sheets>
  <definedNames>
    <definedName name="_xlnm.Print_Area" localSheetId="12">'8.4 .NPA IV'!$A$1:$R$67</definedName>
    <definedName name="_xlnm.Print_Titles" localSheetId="0">'1.BRANCH ATM'!$1:$8</definedName>
    <definedName name="_xlnm.Print_Titles" localSheetId="17">'11A.ACP AGRI'!$1:$9</definedName>
    <definedName name="_xlnm.Print_Titles" localSheetId="18">'11B.ACP OPS'!$1:$9</definedName>
    <definedName name="_xlnm.Print_Titles" localSheetId="19">'11C.ACP NPS'!$1:$9</definedName>
    <definedName name="_xlnm.Print_Titles" localSheetId="28">'17 RSETI'!$1:$5</definedName>
    <definedName name="_xlnm.Print_Titles" localSheetId="1">'2.CD RATIO'!$1:$9</definedName>
    <definedName name="_xlnm.Print_Titles" localSheetId="31">'20.DIR HOUSING'!$2:$11</definedName>
    <definedName name="_xlnm.Print_Titles" localSheetId="33">'22.MINORITY'!$1:$9</definedName>
    <definedName name="_xlnm.Print_Titles" localSheetId="34">'23.MINORITY I'!$1:$9</definedName>
    <definedName name="_xlnm.Print_Titles" localSheetId="35">'24.SC'!$1:$9</definedName>
    <definedName name="_xlnm.Print_Titles" localSheetId="36">'25.ST'!$1:$9</definedName>
    <definedName name="_xlnm.Print_Titles" localSheetId="39">'28.EDU'!$1:$9</definedName>
    <definedName name="_xlnm.Print_Titles" localSheetId="40">'29.WOMEN'!$1:$9</definedName>
    <definedName name="_xlnm.Print_Titles" localSheetId="41">'30.NHM'!$1:$10</definedName>
    <definedName name="_xlnm.Print_Titles" localSheetId="45">'34 A.MSE FRESH DISB'!$1:$10</definedName>
    <definedName name="_xlnm.Print_Titles" localSheetId="46">'34 B.MSE OS'!$1:$10</definedName>
    <definedName name="_xlnm.Print_Titles" localSheetId="9">'8.1.NPA I'!$1:$9</definedName>
    <definedName name="_xlnm.Print_Titles" localSheetId="10">'8.2.NPA II'!$1:$9</definedName>
    <definedName name="_xlnm.Print_Titles" localSheetId="11">'8.3.NPA III'!$1:$9</definedName>
    <definedName name="_xlnm.Print_Titles" localSheetId="12">'8.4 .NPA IV'!$1:$9</definedName>
    <definedName name="_xlnm.Print_Titles" localSheetId="8">'8.NPA'!$1:$9</definedName>
    <definedName name="_xlnm.Print_Titles" localSheetId="13">'9.WRITTEN OFF'!$1:$9</definedName>
  </definedNames>
  <calcPr calcId="144525"/>
</workbook>
</file>

<file path=xl/calcChain.xml><?xml version="1.0" encoding="utf-8"?>
<calcChain xmlns="http://schemas.openxmlformats.org/spreadsheetml/2006/main">
  <c r="J69" i="5" l="1"/>
  <c r="G69" i="5"/>
  <c r="I71" i="1"/>
  <c r="F57" i="49" l="1"/>
  <c r="E57" i="49"/>
  <c r="D57" i="49"/>
  <c r="C57" i="49"/>
  <c r="G56" i="49"/>
  <c r="H56" i="49" s="1"/>
  <c r="H55" i="49"/>
  <c r="G55" i="49"/>
  <c r="G54" i="49"/>
  <c r="H54" i="49" s="1"/>
  <c r="G53" i="49"/>
  <c r="H53" i="49" s="1"/>
  <c r="G52" i="49"/>
  <c r="H52" i="49" s="1"/>
  <c r="H51" i="49"/>
  <c r="G51" i="49"/>
  <c r="G50" i="49"/>
  <c r="H50" i="49" s="1"/>
  <c r="G49" i="49"/>
  <c r="H49" i="49" s="1"/>
  <c r="G48" i="49"/>
  <c r="H48" i="49" s="1"/>
  <c r="H47" i="49"/>
  <c r="G47" i="49"/>
  <c r="G46" i="49"/>
  <c r="H46" i="49" s="1"/>
  <c r="G45" i="49"/>
  <c r="H45" i="49" s="1"/>
  <c r="G44" i="49"/>
  <c r="H44" i="49" s="1"/>
  <c r="H43" i="49"/>
  <c r="G43" i="49"/>
  <c r="G42" i="49"/>
  <c r="H42" i="49" s="1"/>
  <c r="G41" i="49"/>
  <c r="H41" i="49" s="1"/>
  <c r="G40" i="49"/>
  <c r="H40" i="49" s="1"/>
  <c r="H39" i="49"/>
  <c r="G39" i="49"/>
  <c r="G38" i="49"/>
  <c r="H38" i="49" s="1"/>
  <c r="G37" i="49"/>
  <c r="H37" i="49" s="1"/>
  <c r="G36" i="49"/>
  <c r="H36" i="49" s="1"/>
  <c r="H35" i="49"/>
  <c r="G35" i="49"/>
  <c r="G34" i="49"/>
  <c r="H34" i="49" s="1"/>
  <c r="G33" i="49"/>
  <c r="H33" i="49" s="1"/>
  <c r="G32" i="49"/>
  <c r="H32" i="49" s="1"/>
  <c r="H31" i="49"/>
  <c r="G31" i="49"/>
  <c r="G30" i="49"/>
  <c r="H30" i="49" s="1"/>
  <c r="G29" i="49"/>
  <c r="H29" i="49" s="1"/>
  <c r="G28" i="49"/>
  <c r="H28" i="49" s="1"/>
  <c r="H27" i="49"/>
  <c r="G27" i="49"/>
  <c r="G26" i="49"/>
  <c r="H26" i="49" s="1"/>
  <c r="G25" i="49"/>
  <c r="H25" i="49" s="1"/>
  <c r="G24" i="49"/>
  <c r="H24" i="49" s="1"/>
  <c r="H23" i="49"/>
  <c r="G23" i="49"/>
  <c r="G22" i="49"/>
  <c r="H22" i="49" s="1"/>
  <c r="G21" i="49"/>
  <c r="H21" i="49" s="1"/>
  <c r="G20" i="49"/>
  <c r="H20" i="49" s="1"/>
  <c r="H19" i="49"/>
  <c r="G19" i="49"/>
  <c r="G18" i="49"/>
  <c r="H18" i="49" s="1"/>
  <c r="G17" i="49"/>
  <c r="H17" i="49" s="1"/>
  <c r="G16" i="49"/>
  <c r="H16" i="49" s="1"/>
  <c r="H15" i="49"/>
  <c r="G15" i="49"/>
  <c r="G14" i="49"/>
  <c r="H14" i="49" s="1"/>
  <c r="G13" i="49"/>
  <c r="H13" i="49" s="1"/>
  <c r="G12" i="49"/>
  <c r="H12" i="49" s="1"/>
  <c r="H11" i="49"/>
  <c r="G11" i="49"/>
  <c r="G10" i="49"/>
  <c r="H10" i="49" s="1"/>
  <c r="G9" i="49"/>
  <c r="H9" i="49" s="1"/>
  <c r="G8" i="49"/>
  <c r="H8" i="49" s="1"/>
  <c r="H7" i="49"/>
  <c r="G7" i="49"/>
  <c r="A7" i="49"/>
  <c r="A8" i="49" s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A44" i="49" s="1"/>
  <c r="A45" i="49" s="1"/>
  <c r="A46" i="49" s="1"/>
  <c r="A47" i="49" s="1"/>
  <c r="A48" i="49" s="1"/>
  <c r="A49" i="49" s="1"/>
  <c r="A50" i="49" s="1"/>
  <c r="A51" i="49" s="1"/>
  <c r="A52" i="49" s="1"/>
  <c r="A53" i="49" s="1"/>
  <c r="A54" i="49" s="1"/>
  <c r="A55" i="49" s="1"/>
  <c r="A56" i="49" s="1"/>
  <c r="G6" i="49"/>
  <c r="H6" i="49" s="1"/>
  <c r="G57" i="49" l="1"/>
  <c r="H57" i="49" s="1"/>
  <c r="G29" i="52"/>
  <c r="H28" i="52"/>
  <c r="H27" i="52"/>
  <c r="H26" i="52"/>
  <c r="H25" i="52"/>
  <c r="H24" i="52"/>
  <c r="H23" i="52"/>
  <c r="H21" i="52"/>
  <c r="H20" i="52"/>
  <c r="H19" i="52"/>
  <c r="H17" i="52"/>
  <c r="H16" i="52"/>
  <c r="H15" i="52"/>
  <c r="H14" i="52"/>
  <c r="H13" i="52"/>
  <c r="H12" i="52"/>
  <c r="H11" i="52"/>
  <c r="H10" i="52"/>
  <c r="H9" i="52"/>
  <c r="H8" i="52"/>
  <c r="H7" i="52"/>
  <c r="V57" i="55" l="1"/>
  <c r="U57" i="55"/>
  <c r="T57" i="55"/>
  <c r="S57" i="55"/>
  <c r="R57" i="55"/>
  <c r="P57" i="55"/>
  <c r="O57" i="55"/>
  <c r="N57" i="55"/>
  <c r="M57" i="55"/>
  <c r="L57" i="55"/>
  <c r="J57" i="55"/>
  <c r="I57" i="55"/>
  <c r="H57" i="55"/>
  <c r="G57" i="55"/>
  <c r="F57" i="55"/>
  <c r="E57" i="55"/>
  <c r="D57" i="55"/>
  <c r="W56" i="55"/>
  <c r="Q56" i="55"/>
  <c r="K56" i="55"/>
  <c r="W55" i="55"/>
  <c r="Q55" i="55"/>
  <c r="K55" i="55"/>
  <c r="W54" i="55"/>
  <c r="Q54" i="55"/>
  <c r="K54" i="55"/>
  <c r="W53" i="55"/>
  <c r="Q53" i="55"/>
  <c r="K53" i="55"/>
  <c r="W52" i="55"/>
  <c r="Q52" i="55"/>
  <c r="K52" i="55"/>
  <c r="W51" i="55"/>
  <c r="Q51" i="55"/>
  <c r="K51" i="55"/>
  <c r="W50" i="55"/>
  <c r="Q50" i="55"/>
  <c r="K50" i="55"/>
  <c r="W49" i="55"/>
  <c r="Q49" i="55"/>
  <c r="K49" i="55"/>
  <c r="W48" i="55"/>
  <c r="Q48" i="55"/>
  <c r="K48" i="55"/>
  <c r="W47" i="55"/>
  <c r="Q47" i="55"/>
  <c r="K47" i="55"/>
  <c r="W46" i="55"/>
  <c r="Q46" i="55"/>
  <c r="K46" i="55"/>
  <c r="W45" i="55"/>
  <c r="Q45" i="55"/>
  <c r="K45" i="55"/>
  <c r="W44" i="55"/>
  <c r="Q44" i="55"/>
  <c r="K44" i="55"/>
  <c r="W43" i="55"/>
  <c r="Q43" i="55"/>
  <c r="K43" i="55"/>
  <c r="W42" i="55"/>
  <c r="Q42" i="55"/>
  <c r="K42" i="55"/>
  <c r="W41" i="55"/>
  <c r="Q41" i="55"/>
  <c r="K41" i="55"/>
  <c r="W40" i="55"/>
  <c r="Q40" i="55"/>
  <c r="K40" i="55"/>
  <c r="W39" i="55"/>
  <c r="Q39" i="55"/>
  <c r="K39" i="55"/>
  <c r="W38" i="55"/>
  <c r="Q38" i="55"/>
  <c r="K38" i="55"/>
  <c r="W37" i="55"/>
  <c r="Q37" i="55"/>
  <c r="K37" i="55"/>
  <c r="W36" i="55"/>
  <c r="Q36" i="55"/>
  <c r="K36" i="55"/>
  <c r="W35" i="55"/>
  <c r="Q35" i="55"/>
  <c r="K35" i="55"/>
  <c r="W34" i="55"/>
  <c r="Q34" i="55"/>
  <c r="K34" i="55"/>
  <c r="W33" i="55"/>
  <c r="Q33" i="55"/>
  <c r="K33" i="55"/>
  <c r="W32" i="55"/>
  <c r="Q32" i="55"/>
  <c r="K32" i="55"/>
  <c r="W31" i="55"/>
  <c r="Q31" i="55"/>
  <c r="K31" i="55"/>
  <c r="W30" i="55"/>
  <c r="Q30" i="55"/>
  <c r="K30" i="55"/>
  <c r="W29" i="55"/>
  <c r="Q29" i="55"/>
  <c r="K29" i="55"/>
  <c r="W28" i="55"/>
  <c r="Q28" i="55"/>
  <c r="K28" i="55"/>
  <c r="W27" i="55"/>
  <c r="Q27" i="55"/>
  <c r="K27" i="55"/>
  <c r="W26" i="55"/>
  <c r="Q26" i="55"/>
  <c r="K26" i="55"/>
  <c r="W25" i="55"/>
  <c r="Q25" i="55"/>
  <c r="K25" i="55"/>
  <c r="W24" i="55"/>
  <c r="Q24" i="55"/>
  <c r="K24" i="55"/>
  <c r="W23" i="55"/>
  <c r="Q23" i="55"/>
  <c r="K23" i="55"/>
  <c r="W22" i="55"/>
  <c r="Q22" i="55"/>
  <c r="K22" i="55"/>
  <c r="W21" i="55"/>
  <c r="Q21" i="55"/>
  <c r="K21" i="55"/>
  <c r="W20" i="55"/>
  <c r="Q20" i="55"/>
  <c r="K20" i="55"/>
  <c r="W19" i="55"/>
  <c r="Q19" i="55"/>
  <c r="K19" i="55"/>
  <c r="W18" i="55"/>
  <c r="Q18" i="55"/>
  <c r="K18" i="55"/>
  <c r="W17" i="55"/>
  <c r="Q17" i="55"/>
  <c r="K17" i="55"/>
  <c r="W16" i="55"/>
  <c r="Q16" i="55"/>
  <c r="K16" i="55"/>
  <c r="W15" i="55"/>
  <c r="Q15" i="55"/>
  <c r="K15" i="55"/>
  <c r="W14" i="55"/>
  <c r="Q14" i="55"/>
  <c r="K14" i="55"/>
  <c r="W13" i="55"/>
  <c r="Q13" i="55"/>
  <c r="K13" i="55"/>
  <c r="W12" i="55"/>
  <c r="Q12" i="55"/>
  <c r="K12" i="55"/>
  <c r="W11" i="55"/>
  <c r="Q11" i="55"/>
  <c r="K11" i="55"/>
  <c r="W10" i="55"/>
  <c r="Q10" i="55"/>
  <c r="K10" i="55"/>
  <c r="W9" i="55"/>
  <c r="Q9" i="55"/>
  <c r="K9" i="55"/>
  <c r="W8" i="55"/>
  <c r="Q8" i="55"/>
  <c r="K8" i="55"/>
  <c r="W7" i="55"/>
  <c r="Q7" i="55"/>
  <c r="K7" i="55"/>
  <c r="W6" i="55"/>
  <c r="Q6" i="55"/>
  <c r="K6" i="55"/>
  <c r="W57" i="55" l="1"/>
  <c r="K57" i="55"/>
  <c r="Q57" i="55"/>
  <c r="I34" i="51" l="1"/>
  <c r="H34" i="51"/>
  <c r="F34" i="51"/>
  <c r="G34" i="51" s="1"/>
  <c r="E34" i="51"/>
  <c r="D34" i="51"/>
  <c r="C34" i="51"/>
  <c r="G33" i="51"/>
  <c r="G32" i="51"/>
  <c r="G31" i="51"/>
  <c r="G30" i="51"/>
  <c r="G29" i="51"/>
  <c r="G28" i="51"/>
  <c r="G27" i="51"/>
  <c r="G26" i="51"/>
  <c r="G25" i="51"/>
  <c r="G24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10" i="51"/>
  <c r="G9" i="51"/>
  <c r="G8" i="51"/>
  <c r="G7" i="51"/>
  <c r="G6" i="51"/>
  <c r="G5" i="51"/>
  <c r="F29" i="52" l="1"/>
  <c r="E29" i="52"/>
  <c r="D29" i="52"/>
  <c r="H29" i="52" s="1"/>
  <c r="C29" i="52"/>
  <c r="D29" i="53" l="1"/>
  <c r="C29" i="53"/>
  <c r="H28" i="53"/>
  <c r="H27" i="53"/>
  <c r="F27" i="53"/>
  <c r="F29" i="53" s="1"/>
  <c r="E27" i="53"/>
  <c r="E29" i="53" s="1"/>
  <c r="H26" i="53"/>
  <c r="H25" i="53"/>
  <c r="H24" i="53"/>
  <c r="H23" i="53"/>
  <c r="H21" i="53"/>
  <c r="H20" i="53"/>
  <c r="H19" i="53"/>
  <c r="H17" i="53"/>
  <c r="H16" i="53"/>
  <c r="H15" i="53"/>
  <c r="H14" i="53"/>
  <c r="H13" i="53"/>
  <c r="H12" i="53"/>
  <c r="H11" i="53"/>
  <c r="H10" i="53"/>
  <c r="H9" i="53"/>
  <c r="H8" i="53"/>
  <c r="H7" i="53"/>
  <c r="G29" i="53" l="1"/>
  <c r="H29" i="53" s="1"/>
  <c r="F43" i="48" l="1"/>
  <c r="E43" i="48"/>
  <c r="D43" i="48"/>
  <c r="C43" i="48"/>
  <c r="H42" i="48"/>
  <c r="H43" i="48" s="1"/>
  <c r="G42" i="48"/>
  <c r="G43" i="48" s="1"/>
  <c r="F40" i="48"/>
  <c r="E40" i="48"/>
  <c r="D40" i="48"/>
  <c r="C40" i="48"/>
  <c r="H39" i="48"/>
  <c r="G39" i="48"/>
  <c r="H38" i="48"/>
  <c r="G38" i="48"/>
  <c r="H37" i="48"/>
  <c r="H40" i="48" s="1"/>
  <c r="G37" i="48"/>
  <c r="F35" i="48"/>
  <c r="F44" i="48" s="1"/>
  <c r="E35" i="48"/>
  <c r="E44" i="48" s="1"/>
  <c r="D35" i="48"/>
  <c r="D44" i="48" s="1"/>
  <c r="C35" i="48"/>
  <c r="C44" i="48" s="1"/>
  <c r="H34" i="48"/>
  <c r="G34" i="48"/>
  <c r="H33" i="48"/>
  <c r="G33" i="48"/>
  <c r="H32" i="48"/>
  <c r="G32" i="48"/>
  <c r="H31" i="48"/>
  <c r="G31" i="48"/>
  <c r="H30" i="48"/>
  <c r="G30" i="48"/>
  <c r="H29" i="48"/>
  <c r="G29" i="48"/>
  <c r="H28" i="48"/>
  <c r="G28" i="48"/>
  <c r="H27" i="48"/>
  <c r="G27" i="48"/>
  <c r="H26" i="48"/>
  <c r="G26" i="48"/>
  <c r="H25" i="48"/>
  <c r="G25" i="48"/>
  <c r="H24" i="48"/>
  <c r="G24" i="48"/>
  <c r="H23" i="48"/>
  <c r="G23" i="48"/>
  <c r="H22" i="48"/>
  <c r="G22" i="48"/>
  <c r="H21" i="48"/>
  <c r="G21" i="48"/>
  <c r="H20" i="48"/>
  <c r="G20" i="48"/>
  <c r="H19" i="48"/>
  <c r="G19" i="48"/>
  <c r="H18" i="48"/>
  <c r="G18" i="48"/>
  <c r="H17" i="48"/>
  <c r="G17" i="48"/>
  <c r="H16" i="48"/>
  <c r="G16" i="48"/>
  <c r="H15" i="48"/>
  <c r="G15" i="48"/>
  <c r="H14" i="48"/>
  <c r="G14" i="48"/>
  <c r="H13" i="48"/>
  <c r="G13" i="48"/>
  <c r="H12" i="48"/>
  <c r="G12" i="48"/>
  <c r="H11" i="48"/>
  <c r="G11" i="48"/>
  <c r="H10" i="48"/>
  <c r="G10" i="48"/>
  <c r="H9" i="48"/>
  <c r="G9" i="48"/>
  <c r="H8" i="48"/>
  <c r="H35" i="48" s="1"/>
  <c r="H44" i="48" s="1"/>
  <c r="G8" i="48"/>
  <c r="G35" i="48" s="1"/>
  <c r="G40" i="48" l="1"/>
  <c r="G44" i="48"/>
  <c r="Q35" i="47"/>
  <c r="P35" i="47"/>
  <c r="O35" i="47"/>
  <c r="N35" i="47"/>
  <c r="M35" i="47"/>
  <c r="L35" i="47"/>
  <c r="K35" i="47"/>
  <c r="H35" i="47"/>
  <c r="G35" i="47"/>
  <c r="E35" i="47"/>
  <c r="D35" i="47"/>
  <c r="B35" i="47"/>
  <c r="I34" i="47"/>
  <c r="J34" i="47" s="1"/>
  <c r="F34" i="47"/>
  <c r="C34" i="47"/>
  <c r="F33" i="47"/>
  <c r="I33" i="47" s="1"/>
  <c r="J33" i="47" s="1"/>
  <c r="C33" i="47"/>
  <c r="I32" i="47"/>
  <c r="J32" i="47" s="1"/>
  <c r="F32" i="47"/>
  <c r="C32" i="47"/>
  <c r="F31" i="47"/>
  <c r="I31" i="47" s="1"/>
  <c r="J31" i="47" s="1"/>
  <c r="C31" i="47"/>
  <c r="I30" i="47"/>
  <c r="J30" i="47" s="1"/>
  <c r="F30" i="47"/>
  <c r="C30" i="47"/>
  <c r="F29" i="47"/>
  <c r="I29" i="47" s="1"/>
  <c r="J29" i="47" s="1"/>
  <c r="C29" i="47"/>
  <c r="I28" i="47"/>
  <c r="J28" i="47" s="1"/>
  <c r="F28" i="47"/>
  <c r="C28" i="47"/>
  <c r="F27" i="47"/>
  <c r="I27" i="47" s="1"/>
  <c r="J27" i="47" s="1"/>
  <c r="C27" i="47"/>
  <c r="I26" i="47"/>
  <c r="J26" i="47" s="1"/>
  <c r="F26" i="47"/>
  <c r="C26" i="47"/>
  <c r="F25" i="47"/>
  <c r="I25" i="47" s="1"/>
  <c r="J25" i="47" s="1"/>
  <c r="C25" i="47"/>
  <c r="I24" i="47"/>
  <c r="J24" i="47" s="1"/>
  <c r="F24" i="47"/>
  <c r="C24" i="47"/>
  <c r="F23" i="47"/>
  <c r="I23" i="47" s="1"/>
  <c r="J23" i="47" s="1"/>
  <c r="C23" i="47"/>
  <c r="I22" i="47"/>
  <c r="J22" i="47" s="1"/>
  <c r="F22" i="47"/>
  <c r="C22" i="47"/>
  <c r="F21" i="47"/>
  <c r="I21" i="47" s="1"/>
  <c r="J21" i="47" s="1"/>
  <c r="C21" i="47"/>
  <c r="I20" i="47"/>
  <c r="J20" i="47" s="1"/>
  <c r="F20" i="47"/>
  <c r="C20" i="47"/>
  <c r="F19" i="47"/>
  <c r="I19" i="47" s="1"/>
  <c r="J19" i="47" s="1"/>
  <c r="C19" i="47"/>
  <c r="I18" i="47"/>
  <c r="J18" i="47" s="1"/>
  <c r="F18" i="47"/>
  <c r="C18" i="47"/>
  <c r="F17" i="47"/>
  <c r="I17" i="47" s="1"/>
  <c r="J17" i="47" s="1"/>
  <c r="C17" i="47"/>
  <c r="I16" i="47"/>
  <c r="J16" i="47" s="1"/>
  <c r="F16" i="47"/>
  <c r="C16" i="47"/>
  <c r="F15" i="47"/>
  <c r="I15" i="47" s="1"/>
  <c r="J15" i="47" s="1"/>
  <c r="C15" i="47"/>
  <c r="I14" i="47"/>
  <c r="J14" i="47" s="1"/>
  <c r="F14" i="47"/>
  <c r="C14" i="47"/>
  <c r="F13" i="47"/>
  <c r="I13" i="47" s="1"/>
  <c r="J13" i="47" s="1"/>
  <c r="C13" i="47"/>
  <c r="I12" i="47"/>
  <c r="J12" i="47" s="1"/>
  <c r="F12" i="47"/>
  <c r="C12" i="47"/>
  <c r="F11" i="47"/>
  <c r="I11" i="47" s="1"/>
  <c r="J11" i="47" s="1"/>
  <c r="C11" i="47"/>
  <c r="I10" i="47"/>
  <c r="J10" i="47" s="1"/>
  <c r="F10" i="47"/>
  <c r="C10" i="47"/>
  <c r="F9" i="47"/>
  <c r="I9" i="47" s="1"/>
  <c r="J9" i="47" s="1"/>
  <c r="C9" i="47"/>
  <c r="I8" i="47"/>
  <c r="J8" i="47" s="1"/>
  <c r="F8" i="47"/>
  <c r="C8" i="47"/>
  <c r="F7" i="47"/>
  <c r="I7" i="47" s="1"/>
  <c r="J7" i="47" s="1"/>
  <c r="C7" i="47"/>
  <c r="I6" i="47"/>
  <c r="F6" i="47"/>
  <c r="C6" i="47"/>
  <c r="I35" i="47" l="1"/>
  <c r="F35" i="47"/>
  <c r="C35" i="47"/>
  <c r="J6" i="47"/>
  <c r="J35" i="47" s="1"/>
  <c r="G63" i="40" l="1"/>
  <c r="G62" i="40"/>
  <c r="G59" i="40"/>
  <c r="G60" i="40"/>
  <c r="G58" i="40"/>
  <c r="G39" i="40"/>
  <c r="G40" i="40"/>
  <c r="G41" i="40"/>
  <c r="G42" i="40"/>
  <c r="G43" i="40"/>
  <c r="G44" i="40"/>
  <c r="G45" i="40"/>
  <c r="G46" i="40"/>
  <c r="G47" i="40"/>
  <c r="G48" i="40"/>
  <c r="G49" i="40"/>
  <c r="G50" i="40"/>
  <c r="G51" i="40"/>
  <c r="G52" i="40"/>
  <c r="G53" i="40"/>
  <c r="G54" i="40"/>
  <c r="G55" i="40"/>
  <c r="G56" i="40"/>
  <c r="G38" i="40"/>
  <c r="G32" i="40"/>
  <c r="G33" i="40"/>
  <c r="G34" i="40"/>
  <c r="G35" i="40"/>
  <c r="G36" i="40"/>
  <c r="G31" i="40"/>
  <c r="G10" i="40"/>
  <c r="G11" i="40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26" i="40"/>
  <c r="G27" i="40"/>
  <c r="G28" i="40"/>
  <c r="G29" i="40"/>
  <c r="G9" i="40"/>
  <c r="D64" i="41" l="1"/>
  <c r="E64" i="41"/>
  <c r="F64" i="41"/>
  <c r="G64" i="41"/>
  <c r="H64" i="41"/>
  <c r="C64" i="41"/>
  <c r="D61" i="41"/>
  <c r="E61" i="41"/>
  <c r="F61" i="41"/>
  <c r="G61" i="41"/>
  <c r="H61" i="41"/>
  <c r="C61" i="41"/>
  <c r="D57" i="41"/>
  <c r="E57" i="41"/>
  <c r="F57" i="41"/>
  <c r="G57" i="41"/>
  <c r="H57" i="41"/>
  <c r="C57" i="41"/>
  <c r="D38" i="41"/>
  <c r="E38" i="41"/>
  <c r="F38" i="41"/>
  <c r="G38" i="41"/>
  <c r="H38" i="41"/>
  <c r="C38" i="41"/>
  <c r="D31" i="41"/>
  <c r="E31" i="41"/>
  <c r="F31" i="41"/>
  <c r="G31" i="41"/>
  <c r="G65" i="41" s="1"/>
  <c r="H31" i="41"/>
  <c r="C31" i="41"/>
  <c r="D64" i="40"/>
  <c r="E64" i="40"/>
  <c r="G64" i="40" s="1"/>
  <c r="F64" i="40"/>
  <c r="C64" i="40"/>
  <c r="D61" i="40"/>
  <c r="E61" i="40"/>
  <c r="G61" i="40" s="1"/>
  <c r="F61" i="40"/>
  <c r="C61" i="40"/>
  <c r="D57" i="40"/>
  <c r="E57" i="40"/>
  <c r="G57" i="40" s="1"/>
  <c r="F57" i="40"/>
  <c r="C57" i="40"/>
  <c r="D37" i="40"/>
  <c r="E37" i="40"/>
  <c r="G37" i="40" s="1"/>
  <c r="F37" i="40"/>
  <c r="C37" i="40"/>
  <c r="D30" i="40"/>
  <c r="E30" i="40"/>
  <c r="F30" i="40"/>
  <c r="C30" i="40"/>
  <c r="D66" i="39"/>
  <c r="E66" i="39"/>
  <c r="F66" i="39"/>
  <c r="C66" i="39"/>
  <c r="D63" i="39"/>
  <c r="E63" i="39"/>
  <c r="F63" i="39"/>
  <c r="C63" i="39"/>
  <c r="D59" i="39"/>
  <c r="E59" i="39"/>
  <c r="F59" i="39"/>
  <c r="C59" i="39"/>
  <c r="D39" i="39"/>
  <c r="E39" i="39"/>
  <c r="F39" i="39"/>
  <c r="C39" i="39"/>
  <c r="D32" i="39"/>
  <c r="E32" i="39"/>
  <c r="F32" i="39"/>
  <c r="C32" i="39"/>
  <c r="P67" i="38"/>
  <c r="O67" i="38"/>
  <c r="N67" i="38"/>
  <c r="M67" i="38"/>
  <c r="L67" i="38"/>
  <c r="K67" i="38"/>
  <c r="H67" i="38"/>
  <c r="G67" i="38"/>
  <c r="F67" i="38"/>
  <c r="E67" i="38"/>
  <c r="D67" i="38"/>
  <c r="C67" i="38"/>
  <c r="P64" i="38"/>
  <c r="O64" i="38"/>
  <c r="N64" i="38"/>
  <c r="M64" i="38"/>
  <c r="L64" i="38"/>
  <c r="K64" i="38"/>
  <c r="J64" i="38"/>
  <c r="H64" i="38"/>
  <c r="G64" i="38"/>
  <c r="F64" i="38"/>
  <c r="E64" i="38"/>
  <c r="D64" i="38"/>
  <c r="C64" i="38"/>
  <c r="P60" i="38"/>
  <c r="O60" i="38"/>
  <c r="N60" i="38"/>
  <c r="M60" i="38"/>
  <c r="L60" i="38"/>
  <c r="K60" i="38"/>
  <c r="H60" i="38"/>
  <c r="G60" i="38"/>
  <c r="F60" i="38"/>
  <c r="E60" i="38"/>
  <c r="D60" i="38"/>
  <c r="C60" i="38"/>
  <c r="P40" i="38"/>
  <c r="O40" i="38"/>
  <c r="N40" i="38"/>
  <c r="M40" i="38"/>
  <c r="L40" i="38"/>
  <c r="K40" i="38"/>
  <c r="J40" i="38"/>
  <c r="H40" i="38"/>
  <c r="G40" i="38"/>
  <c r="F40" i="38"/>
  <c r="E40" i="38"/>
  <c r="D40" i="38"/>
  <c r="C40" i="38"/>
  <c r="P33" i="38"/>
  <c r="O33" i="38"/>
  <c r="N33" i="38"/>
  <c r="M33" i="38"/>
  <c r="L33" i="38"/>
  <c r="K33" i="38"/>
  <c r="H33" i="38"/>
  <c r="G33" i="38"/>
  <c r="F33" i="38"/>
  <c r="E33" i="38"/>
  <c r="D33" i="38"/>
  <c r="C33" i="38"/>
  <c r="R66" i="38"/>
  <c r="Q66" i="38"/>
  <c r="R65" i="38"/>
  <c r="R67" i="38" s="1"/>
  <c r="Q65" i="38"/>
  <c r="R63" i="38"/>
  <c r="Q63" i="38"/>
  <c r="R62" i="38"/>
  <c r="Q62" i="38"/>
  <c r="R61" i="38"/>
  <c r="R64" i="38" s="1"/>
  <c r="Q61" i="38"/>
  <c r="Q64" i="38" s="1"/>
  <c r="R59" i="38"/>
  <c r="Q59" i="38"/>
  <c r="R58" i="38"/>
  <c r="Q58" i="38"/>
  <c r="R57" i="38"/>
  <c r="Q57" i="38"/>
  <c r="R56" i="38"/>
  <c r="Q56" i="38"/>
  <c r="R55" i="38"/>
  <c r="Q55" i="38"/>
  <c r="R54" i="38"/>
  <c r="Q54" i="38"/>
  <c r="R53" i="38"/>
  <c r="Q53" i="38"/>
  <c r="R52" i="38"/>
  <c r="Q52" i="38"/>
  <c r="R51" i="38"/>
  <c r="Q51" i="38"/>
  <c r="R50" i="38"/>
  <c r="Q50" i="38"/>
  <c r="R49" i="38"/>
  <c r="Q49" i="38"/>
  <c r="R48" i="38"/>
  <c r="Q48" i="38"/>
  <c r="R47" i="38"/>
  <c r="Q47" i="38"/>
  <c r="R46" i="38"/>
  <c r="Q46" i="38"/>
  <c r="R45" i="38"/>
  <c r="Q45" i="38"/>
  <c r="R44" i="38"/>
  <c r="Q44" i="38"/>
  <c r="R43" i="38"/>
  <c r="Q43" i="38"/>
  <c r="R42" i="38"/>
  <c r="Q42" i="38"/>
  <c r="R41" i="38"/>
  <c r="R60" i="38" s="1"/>
  <c r="Q41" i="38"/>
  <c r="R39" i="38"/>
  <c r="Q39" i="38"/>
  <c r="R38" i="38"/>
  <c r="Q38" i="38"/>
  <c r="R37" i="38"/>
  <c r="Q37" i="38"/>
  <c r="R36" i="38"/>
  <c r="Q36" i="38"/>
  <c r="R35" i="38"/>
  <c r="Q35" i="38"/>
  <c r="R34" i="38"/>
  <c r="R40" i="38" s="1"/>
  <c r="Q34" i="38"/>
  <c r="R32" i="38"/>
  <c r="Q32" i="38"/>
  <c r="R31" i="38"/>
  <c r="Q31" i="38"/>
  <c r="R30" i="38"/>
  <c r="Q30" i="38"/>
  <c r="R29" i="38"/>
  <c r="Q29" i="38"/>
  <c r="R28" i="38"/>
  <c r="Q28" i="38"/>
  <c r="R27" i="38"/>
  <c r="Q27" i="38"/>
  <c r="R26" i="38"/>
  <c r="Q26" i="38"/>
  <c r="R25" i="38"/>
  <c r="Q25" i="38"/>
  <c r="R24" i="38"/>
  <c r="Q24" i="38"/>
  <c r="R23" i="38"/>
  <c r="Q23" i="38"/>
  <c r="R22" i="38"/>
  <c r="Q22" i="38"/>
  <c r="R21" i="38"/>
  <c r="Q21" i="38"/>
  <c r="R20" i="38"/>
  <c r="Q20" i="38"/>
  <c r="R19" i="38"/>
  <c r="Q19" i="38"/>
  <c r="R18" i="38"/>
  <c r="Q18" i="38"/>
  <c r="R17" i="38"/>
  <c r="Q17" i="38"/>
  <c r="R16" i="38"/>
  <c r="Q16" i="38"/>
  <c r="R15" i="38"/>
  <c r="Q15" i="38"/>
  <c r="R14" i="38"/>
  <c r="Q14" i="38"/>
  <c r="R13" i="38"/>
  <c r="Q13" i="38"/>
  <c r="R12" i="38"/>
  <c r="Q12" i="38"/>
  <c r="Q33" i="38" s="1"/>
  <c r="J66" i="38"/>
  <c r="I66" i="38"/>
  <c r="J65" i="38"/>
  <c r="J67" i="38" s="1"/>
  <c r="I65" i="38"/>
  <c r="I67" i="38" s="1"/>
  <c r="J63" i="38"/>
  <c r="I63" i="38"/>
  <c r="J62" i="38"/>
  <c r="I62" i="38"/>
  <c r="J61" i="38"/>
  <c r="I61" i="38"/>
  <c r="J59" i="38"/>
  <c r="I59" i="38"/>
  <c r="J58" i="38"/>
  <c r="I58" i="38"/>
  <c r="J57" i="38"/>
  <c r="I57" i="38"/>
  <c r="J56" i="38"/>
  <c r="I56" i="38"/>
  <c r="J55" i="38"/>
  <c r="I55" i="38"/>
  <c r="J54" i="38"/>
  <c r="I54" i="38"/>
  <c r="J53" i="38"/>
  <c r="I53" i="38"/>
  <c r="J52" i="38"/>
  <c r="I52" i="38"/>
  <c r="J51" i="38"/>
  <c r="I51" i="38"/>
  <c r="J50" i="38"/>
  <c r="I50" i="38"/>
  <c r="J49" i="38"/>
  <c r="I49" i="38"/>
  <c r="J48" i="38"/>
  <c r="I48" i="38"/>
  <c r="J47" i="38"/>
  <c r="I47" i="38"/>
  <c r="J46" i="38"/>
  <c r="I46" i="38"/>
  <c r="J45" i="38"/>
  <c r="I45" i="38"/>
  <c r="J44" i="38"/>
  <c r="I44" i="38"/>
  <c r="J43" i="38"/>
  <c r="I43" i="38"/>
  <c r="J42" i="38"/>
  <c r="I42" i="38"/>
  <c r="J41" i="38"/>
  <c r="J60" i="38" s="1"/>
  <c r="I41" i="38"/>
  <c r="I60" i="38" s="1"/>
  <c r="J39" i="38"/>
  <c r="I39" i="38"/>
  <c r="J38" i="38"/>
  <c r="I38" i="38"/>
  <c r="J37" i="38"/>
  <c r="I37" i="38"/>
  <c r="J36" i="38"/>
  <c r="I36" i="38"/>
  <c r="J35" i="38"/>
  <c r="I35" i="38"/>
  <c r="J34" i="38"/>
  <c r="I34" i="38"/>
  <c r="I40" i="38" s="1"/>
  <c r="J32" i="38"/>
  <c r="I32" i="38"/>
  <c r="J31" i="38"/>
  <c r="I31" i="38"/>
  <c r="J30" i="38"/>
  <c r="I30" i="38"/>
  <c r="J29" i="38"/>
  <c r="I29" i="38"/>
  <c r="J28" i="38"/>
  <c r="I28" i="38"/>
  <c r="J27" i="38"/>
  <c r="I27" i="38"/>
  <c r="J26" i="38"/>
  <c r="I26" i="38"/>
  <c r="J25" i="38"/>
  <c r="I25" i="38"/>
  <c r="J24" i="38"/>
  <c r="I24" i="38"/>
  <c r="J23" i="38"/>
  <c r="I23" i="38"/>
  <c r="J22" i="38"/>
  <c r="I22" i="38"/>
  <c r="J21" i="38"/>
  <c r="I21" i="38"/>
  <c r="J20" i="38"/>
  <c r="I20" i="38"/>
  <c r="J19" i="38"/>
  <c r="I19" i="38"/>
  <c r="J18" i="38"/>
  <c r="I18" i="38"/>
  <c r="J17" i="38"/>
  <c r="I17" i="38"/>
  <c r="J16" i="38"/>
  <c r="I16" i="38"/>
  <c r="J15" i="38"/>
  <c r="I15" i="38"/>
  <c r="J14" i="38"/>
  <c r="I14" i="38"/>
  <c r="J13" i="38"/>
  <c r="I13" i="38"/>
  <c r="J12" i="38"/>
  <c r="I12" i="38"/>
  <c r="D67" i="37"/>
  <c r="E67" i="37"/>
  <c r="F67" i="37"/>
  <c r="G67" i="37"/>
  <c r="H67" i="37"/>
  <c r="K67" i="37"/>
  <c r="L67" i="37"/>
  <c r="M67" i="37"/>
  <c r="N67" i="37"/>
  <c r="O67" i="37"/>
  <c r="P67" i="37"/>
  <c r="C67" i="37"/>
  <c r="D64" i="37"/>
  <c r="E64" i="37"/>
  <c r="F64" i="37"/>
  <c r="G64" i="37"/>
  <c r="H64" i="37"/>
  <c r="K64" i="37"/>
  <c r="L64" i="37"/>
  <c r="M64" i="37"/>
  <c r="N64" i="37"/>
  <c r="O64" i="37"/>
  <c r="P64" i="37"/>
  <c r="C64" i="37"/>
  <c r="D60" i="37"/>
  <c r="E60" i="37"/>
  <c r="F60" i="37"/>
  <c r="G60" i="37"/>
  <c r="H60" i="37"/>
  <c r="K60" i="37"/>
  <c r="L60" i="37"/>
  <c r="M60" i="37"/>
  <c r="N60" i="37"/>
  <c r="O60" i="37"/>
  <c r="P60" i="37"/>
  <c r="C60" i="37"/>
  <c r="D40" i="37"/>
  <c r="E40" i="37"/>
  <c r="F40" i="37"/>
  <c r="G40" i="37"/>
  <c r="H40" i="37"/>
  <c r="K40" i="37"/>
  <c r="L40" i="37"/>
  <c r="M40" i="37"/>
  <c r="N40" i="37"/>
  <c r="O40" i="37"/>
  <c r="P40" i="37"/>
  <c r="C40" i="37"/>
  <c r="D33" i="37"/>
  <c r="E33" i="37"/>
  <c r="F33" i="37"/>
  <c r="G33" i="37"/>
  <c r="H33" i="37"/>
  <c r="K33" i="37"/>
  <c r="L33" i="37"/>
  <c r="M33" i="37"/>
  <c r="N33" i="37"/>
  <c r="O33" i="37"/>
  <c r="P33" i="37"/>
  <c r="C33" i="37"/>
  <c r="R13" i="37"/>
  <c r="R14" i="37"/>
  <c r="R15" i="37"/>
  <c r="R16" i="37"/>
  <c r="R17" i="37"/>
  <c r="R18" i="37"/>
  <c r="R19" i="37"/>
  <c r="R20" i="37"/>
  <c r="R21" i="37"/>
  <c r="R22" i="37"/>
  <c r="R23" i="37"/>
  <c r="R24" i="37"/>
  <c r="R25" i="37"/>
  <c r="R26" i="37"/>
  <c r="R27" i="37"/>
  <c r="R28" i="37"/>
  <c r="R29" i="37"/>
  <c r="R30" i="37"/>
  <c r="R31" i="37"/>
  <c r="R32" i="37"/>
  <c r="R34" i="37"/>
  <c r="R35" i="37"/>
  <c r="R36" i="37"/>
  <c r="R37" i="37"/>
  <c r="R38" i="37"/>
  <c r="R39" i="37"/>
  <c r="R41" i="37"/>
  <c r="R42" i="37"/>
  <c r="R43" i="37"/>
  <c r="R44" i="37"/>
  <c r="R45" i="37"/>
  <c r="R46" i="37"/>
  <c r="R47" i="37"/>
  <c r="R48" i="37"/>
  <c r="R49" i="37"/>
  <c r="R50" i="37"/>
  <c r="R51" i="37"/>
  <c r="R52" i="37"/>
  <c r="R53" i="37"/>
  <c r="R54" i="37"/>
  <c r="R55" i="37"/>
  <c r="R56" i="37"/>
  <c r="R57" i="37"/>
  <c r="R58" i="37"/>
  <c r="R59" i="37"/>
  <c r="R61" i="37"/>
  <c r="R62" i="37"/>
  <c r="R64" i="37" s="1"/>
  <c r="R63" i="37"/>
  <c r="R65" i="37"/>
  <c r="R67" i="37" s="1"/>
  <c r="R66" i="37"/>
  <c r="R12" i="37"/>
  <c r="R33" i="37" s="1"/>
  <c r="Q13" i="37"/>
  <c r="Q14" i="37"/>
  <c r="Q15" i="37"/>
  <c r="Q16" i="37"/>
  <c r="Q17" i="37"/>
  <c r="Q18" i="37"/>
  <c r="Q19" i="37"/>
  <c r="Q20" i="37"/>
  <c r="Q21" i="37"/>
  <c r="Q22" i="37"/>
  <c r="Q23" i="37"/>
  <c r="Q24" i="37"/>
  <c r="Q25" i="37"/>
  <c r="Q26" i="37"/>
  <c r="Q27" i="37"/>
  <c r="Q28" i="37"/>
  <c r="Q29" i="37"/>
  <c r="Q30" i="37"/>
  <c r="Q31" i="37"/>
  <c r="Q32" i="37"/>
  <c r="Q34" i="37"/>
  <c r="Q35" i="37"/>
  <c r="Q36" i="37"/>
  <c r="Q37" i="37"/>
  <c r="Q38" i="37"/>
  <c r="Q39" i="37"/>
  <c r="Q41" i="37"/>
  <c r="Q42" i="37"/>
  <c r="Q43" i="37"/>
  <c r="Q44" i="37"/>
  <c r="Q45" i="37"/>
  <c r="Q46" i="37"/>
  <c r="Q47" i="37"/>
  <c r="Q48" i="37"/>
  <c r="Q49" i="37"/>
  <c r="Q50" i="37"/>
  <c r="Q51" i="37"/>
  <c r="Q52" i="37"/>
  <c r="Q53" i="37"/>
  <c r="Q54" i="37"/>
  <c r="Q55" i="37"/>
  <c r="Q56" i="37"/>
  <c r="Q57" i="37"/>
  <c r="Q58" i="37"/>
  <c r="Q59" i="37"/>
  <c r="Q61" i="37"/>
  <c r="Q62" i="37"/>
  <c r="Q63" i="37"/>
  <c r="Q65" i="37"/>
  <c r="Q66" i="37"/>
  <c r="Q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4" i="37"/>
  <c r="J40" i="37" s="1"/>
  <c r="J35" i="37"/>
  <c r="J36" i="37"/>
  <c r="J37" i="37"/>
  <c r="J38" i="37"/>
  <c r="J39" i="37"/>
  <c r="J41" i="37"/>
  <c r="J42" i="37"/>
  <c r="J43" i="37"/>
  <c r="J44" i="37"/>
  <c r="J45" i="37"/>
  <c r="J46" i="37"/>
  <c r="J47" i="37"/>
  <c r="J48" i="37"/>
  <c r="J49" i="37"/>
  <c r="J50" i="37"/>
  <c r="J51" i="37"/>
  <c r="J52" i="37"/>
  <c r="J53" i="37"/>
  <c r="J54" i="37"/>
  <c r="J55" i="37"/>
  <c r="J56" i="37"/>
  <c r="J57" i="37"/>
  <c r="J58" i="37"/>
  <c r="J59" i="37"/>
  <c r="J61" i="37"/>
  <c r="J64" i="37" s="1"/>
  <c r="J62" i="37"/>
  <c r="J63" i="37"/>
  <c r="J65" i="37"/>
  <c r="J67" i="37" s="1"/>
  <c r="J66" i="37"/>
  <c r="J12" i="37"/>
  <c r="I13" i="37"/>
  <c r="I14" i="37"/>
  <c r="I15" i="37"/>
  <c r="I16" i="37"/>
  <c r="I17" i="37"/>
  <c r="I18" i="37"/>
  <c r="I19" i="37"/>
  <c r="I20" i="37"/>
  <c r="I21" i="37"/>
  <c r="I22" i="37"/>
  <c r="I23" i="37"/>
  <c r="I24" i="37"/>
  <c r="I25" i="37"/>
  <c r="I26" i="37"/>
  <c r="I27" i="37"/>
  <c r="I28" i="37"/>
  <c r="I29" i="37"/>
  <c r="I30" i="37"/>
  <c r="I31" i="37"/>
  <c r="I32" i="37"/>
  <c r="I34" i="37"/>
  <c r="I35" i="37"/>
  <c r="I36" i="37"/>
  <c r="I37" i="37"/>
  <c r="I38" i="37"/>
  <c r="I39" i="37"/>
  <c r="I41" i="37"/>
  <c r="I42" i="37"/>
  <c r="I43" i="37"/>
  <c r="I44" i="37"/>
  <c r="I45" i="37"/>
  <c r="I46" i="37"/>
  <c r="I47" i="37"/>
  <c r="I48" i="37"/>
  <c r="I49" i="37"/>
  <c r="I50" i="37"/>
  <c r="I51" i="37"/>
  <c r="I52" i="37"/>
  <c r="I53" i="37"/>
  <c r="I54" i="37"/>
  <c r="I55" i="37"/>
  <c r="I56" i="37"/>
  <c r="I57" i="37"/>
  <c r="I58" i="37"/>
  <c r="I59" i="37"/>
  <c r="I61" i="37"/>
  <c r="I62" i="37"/>
  <c r="I63" i="37"/>
  <c r="I65" i="37"/>
  <c r="I66" i="37"/>
  <c r="I12" i="37"/>
  <c r="G65" i="36"/>
  <c r="F65" i="36"/>
  <c r="E65" i="36"/>
  <c r="D65" i="36"/>
  <c r="C65" i="36"/>
  <c r="G62" i="36"/>
  <c r="F62" i="36"/>
  <c r="E62" i="36"/>
  <c r="D62" i="36"/>
  <c r="C62" i="36"/>
  <c r="G58" i="36"/>
  <c r="F58" i="36"/>
  <c r="E58" i="36"/>
  <c r="D58" i="36"/>
  <c r="C58" i="36"/>
  <c r="G38" i="36"/>
  <c r="F38" i="36"/>
  <c r="E38" i="36"/>
  <c r="D38" i="36"/>
  <c r="C38" i="36"/>
  <c r="G31" i="36"/>
  <c r="F31" i="36"/>
  <c r="E31" i="36"/>
  <c r="D31" i="36"/>
  <c r="C31" i="36"/>
  <c r="D65" i="35"/>
  <c r="E65" i="35"/>
  <c r="F65" i="35"/>
  <c r="G65" i="35"/>
  <c r="C65" i="35"/>
  <c r="D62" i="35"/>
  <c r="E62" i="35"/>
  <c r="F62" i="35"/>
  <c r="G62" i="35"/>
  <c r="C62" i="35"/>
  <c r="D58" i="35"/>
  <c r="E58" i="35"/>
  <c r="F58" i="35"/>
  <c r="G58" i="35"/>
  <c r="C58" i="35"/>
  <c r="D38" i="35"/>
  <c r="E38" i="35"/>
  <c r="F38" i="35"/>
  <c r="G38" i="35"/>
  <c r="C38" i="35"/>
  <c r="D31" i="35"/>
  <c r="E31" i="35"/>
  <c r="F31" i="35"/>
  <c r="G31" i="35"/>
  <c r="C31" i="35"/>
  <c r="D66" i="34"/>
  <c r="E66" i="34"/>
  <c r="F66" i="34"/>
  <c r="G66" i="34"/>
  <c r="H66" i="34"/>
  <c r="I66" i="34"/>
  <c r="J66" i="34"/>
  <c r="K66" i="34"/>
  <c r="L66" i="34"/>
  <c r="M66" i="34"/>
  <c r="N66" i="34"/>
  <c r="C66" i="34"/>
  <c r="D63" i="34"/>
  <c r="E63" i="34"/>
  <c r="F63" i="34"/>
  <c r="G63" i="34"/>
  <c r="H63" i="34"/>
  <c r="I63" i="34"/>
  <c r="J63" i="34"/>
  <c r="K63" i="34"/>
  <c r="L63" i="34"/>
  <c r="M63" i="34"/>
  <c r="N63" i="34"/>
  <c r="C63" i="34"/>
  <c r="D59" i="34"/>
  <c r="E59" i="34"/>
  <c r="F59" i="34"/>
  <c r="G59" i="34"/>
  <c r="H59" i="34"/>
  <c r="I59" i="34"/>
  <c r="J59" i="34"/>
  <c r="K59" i="34"/>
  <c r="L59" i="34"/>
  <c r="M59" i="34"/>
  <c r="N59" i="34"/>
  <c r="C59" i="34"/>
  <c r="D39" i="34"/>
  <c r="E39" i="34"/>
  <c r="F39" i="34"/>
  <c r="G39" i="34"/>
  <c r="H39" i="34"/>
  <c r="I39" i="34"/>
  <c r="J39" i="34"/>
  <c r="K39" i="34"/>
  <c r="L39" i="34"/>
  <c r="M39" i="34"/>
  <c r="N39" i="34"/>
  <c r="C39" i="34"/>
  <c r="D32" i="34"/>
  <c r="E32" i="34"/>
  <c r="F32" i="34"/>
  <c r="G32" i="34"/>
  <c r="H32" i="34"/>
  <c r="I32" i="34"/>
  <c r="J32" i="34"/>
  <c r="K32" i="34"/>
  <c r="L32" i="34"/>
  <c r="M32" i="34"/>
  <c r="N32" i="34"/>
  <c r="C32" i="34"/>
  <c r="D67" i="33"/>
  <c r="E67" i="33"/>
  <c r="F67" i="33"/>
  <c r="G67" i="33"/>
  <c r="H67" i="33"/>
  <c r="I67" i="33"/>
  <c r="J67" i="33"/>
  <c r="M67" i="33"/>
  <c r="N67" i="33"/>
  <c r="O67" i="33"/>
  <c r="P67" i="33"/>
  <c r="Q67" i="33"/>
  <c r="R67" i="33"/>
  <c r="D64" i="33"/>
  <c r="E64" i="33"/>
  <c r="F64" i="33"/>
  <c r="G64" i="33"/>
  <c r="H64" i="33"/>
  <c r="I64" i="33"/>
  <c r="J64" i="33"/>
  <c r="M64" i="33"/>
  <c r="N64" i="33"/>
  <c r="O64" i="33"/>
  <c r="P64" i="33"/>
  <c r="Q64" i="33"/>
  <c r="R64" i="33"/>
  <c r="C67" i="33"/>
  <c r="C64" i="33"/>
  <c r="D60" i="33"/>
  <c r="E60" i="33"/>
  <c r="F60" i="33"/>
  <c r="G60" i="33"/>
  <c r="H60" i="33"/>
  <c r="I60" i="33"/>
  <c r="J60" i="33"/>
  <c r="M60" i="33"/>
  <c r="N60" i="33"/>
  <c r="O60" i="33"/>
  <c r="P60" i="33"/>
  <c r="Q60" i="33"/>
  <c r="R60" i="33"/>
  <c r="C60" i="33"/>
  <c r="D40" i="33"/>
  <c r="E40" i="33"/>
  <c r="F40" i="33"/>
  <c r="G40" i="33"/>
  <c r="H40" i="33"/>
  <c r="I40" i="33"/>
  <c r="J40" i="33"/>
  <c r="M40" i="33"/>
  <c r="N40" i="33"/>
  <c r="O40" i="33"/>
  <c r="P40" i="33"/>
  <c r="Q40" i="33"/>
  <c r="R40" i="33"/>
  <c r="C40" i="33"/>
  <c r="D33" i="33"/>
  <c r="E33" i="33"/>
  <c r="F33" i="33"/>
  <c r="G33" i="33"/>
  <c r="H33" i="33"/>
  <c r="I33" i="33"/>
  <c r="J33" i="33"/>
  <c r="M33" i="33"/>
  <c r="N33" i="33"/>
  <c r="O33" i="33"/>
  <c r="P33" i="33"/>
  <c r="Q33" i="33"/>
  <c r="R33" i="33"/>
  <c r="C33" i="33"/>
  <c r="L47" i="33"/>
  <c r="L48" i="33"/>
  <c r="L49" i="33"/>
  <c r="L50" i="33"/>
  <c r="L51" i="33"/>
  <c r="L52" i="33"/>
  <c r="L53" i="33"/>
  <c r="L54" i="33"/>
  <c r="L55" i="33"/>
  <c r="L56" i="33"/>
  <c r="L57" i="33"/>
  <c r="L58" i="33"/>
  <c r="L59" i="33"/>
  <c r="L61" i="33"/>
  <c r="L64" i="33" s="1"/>
  <c r="L62" i="33"/>
  <c r="L63" i="33"/>
  <c r="L65" i="33"/>
  <c r="L66" i="33"/>
  <c r="L13" i="33"/>
  <c r="L14" i="33"/>
  <c r="L15" i="33"/>
  <c r="L16" i="33"/>
  <c r="L17" i="33"/>
  <c r="L18" i="33"/>
  <c r="L19" i="33"/>
  <c r="L20" i="33"/>
  <c r="L21" i="33"/>
  <c r="L22" i="33"/>
  <c r="L23" i="33"/>
  <c r="L24" i="33"/>
  <c r="L25" i="33"/>
  <c r="L26" i="33"/>
  <c r="L27" i="33"/>
  <c r="L28" i="33"/>
  <c r="L29" i="33"/>
  <c r="L30" i="33"/>
  <c r="L31" i="33"/>
  <c r="L32" i="33"/>
  <c r="L34" i="33"/>
  <c r="L40" i="33" s="1"/>
  <c r="L35" i="33"/>
  <c r="L36" i="33"/>
  <c r="L37" i="33"/>
  <c r="L38" i="33"/>
  <c r="L39" i="33"/>
  <c r="L41" i="33"/>
  <c r="L42" i="33"/>
  <c r="L43" i="33"/>
  <c r="L44" i="33"/>
  <c r="L45" i="33"/>
  <c r="L46" i="33"/>
  <c r="L12" i="33"/>
  <c r="K47" i="33"/>
  <c r="K48" i="33"/>
  <c r="K49" i="33"/>
  <c r="K50" i="33"/>
  <c r="K51" i="33"/>
  <c r="K52" i="33"/>
  <c r="K53" i="33"/>
  <c r="K54" i="33"/>
  <c r="K55" i="33"/>
  <c r="K56" i="33"/>
  <c r="K57" i="33"/>
  <c r="K58" i="33"/>
  <c r="K59" i="33"/>
  <c r="K61" i="33"/>
  <c r="K62" i="33"/>
  <c r="K63" i="33"/>
  <c r="K65" i="33"/>
  <c r="K67" i="33" s="1"/>
  <c r="K66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4" i="33"/>
  <c r="K35" i="33"/>
  <c r="K36" i="33"/>
  <c r="K37" i="33"/>
  <c r="K38" i="33"/>
  <c r="K39" i="33"/>
  <c r="K41" i="33"/>
  <c r="K42" i="33"/>
  <c r="K43" i="33"/>
  <c r="K44" i="33"/>
  <c r="K45" i="33"/>
  <c r="K46" i="33"/>
  <c r="K12" i="33"/>
  <c r="K33" i="33" s="1"/>
  <c r="D66" i="32"/>
  <c r="E66" i="32"/>
  <c r="F66" i="32"/>
  <c r="G66" i="32"/>
  <c r="H66" i="32"/>
  <c r="I66" i="32"/>
  <c r="J66" i="32"/>
  <c r="K66" i="32"/>
  <c r="L66" i="32"/>
  <c r="M66" i="32"/>
  <c r="N66" i="32"/>
  <c r="O66" i="32"/>
  <c r="P66" i="32"/>
  <c r="C66" i="32"/>
  <c r="D63" i="32"/>
  <c r="E63" i="32"/>
  <c r="F63" i="32"/>
  <c r="G63" i="32"/>
  <c r="H63" i="32"/>
  <c r="I63" i="32"/>
  <c r="J63" i="32"/>
  <c r="K63" i="32"/>
  <c r="L63" i="32"/>
  <c r="M63" i="32"/>
  <c r="N63" i="32"/>
  <c r="O63" i="32"/>
  <c r="P63" i="32"/>
  <c r="C63" i="32"/>
  <c r="D59" i="32"/>
  <c r="E59" i="32"/>
  <c r="F59" i="32"/>
  <c r="G59" i="32"/>
  <c r="H59" i="32"/>
  <c r="I59" i="32"/>
  <c r="J59" i="32"/>
  <c r="K59" i="32"/>
  <c r="L59" i="32"/>
  <c r="M59" i="32"/>
  <c r="N59" i="32"/>
  <c r="O59" i="32"/>
  <c r="P59" i="32"/>
  <c r="C59" i="32"/>
  <c r="D39" i="32"/>
  <c r="E39" i="32"/>
  <c r="F39" i="32"/>
  <c r="G39" i="32"/>
  <c r="H39" i="32"/>
  <c r="I39" i="32"/>
  <c r="J39" i="32"/>
  <c r="K39" i="32"/>
  <c r="L39" i="32"/>
  <c r="M39" i="32"/>
  <c r="N39" i="32"/>
  <c r="O39" i="32"/>
  <c r="P39" i="32"/>
  <c r="C39" i="32"/>
  <c r="D32" i="32"/>
  <c r="E32" i="32"/>
  <c r="F32" i="32"/>
  <c r="G32" i="32"/>
  <c r="H32" i="32"/>
  <c r="I32" i="32"/>
  <c r="J32" i="32"/>
  <c r="K32" i="32"/>
  <c r="L32" i="32"/>
  <c r="M32" i="32"/>
  <c r="N32" i="32"/>
  <c r="O32" i="32"/>
  <c r="P32" i="32"/>
  <c r="C32" i="32"/>
  <c r="D66" i="31"/>
  <c r="E66" i="31"/>
  <c r="F66" i="31"/>
  <c r="G66" i="31"/>
  <c r="H66" i="31"/>
  <c r="I66" i="31"/>
  <c r="J66" i="31"/>
  <c r="K66" i="31"/>
  <c r="L66" i="31"/>
  <c r="M66" i="31"/>
  <c r="N66" i="31"/>
  <c r="O66" i="31"/>
  <c r="C66" i="31"/>
  <c r="D63" i="31"/>
  <c r="E63" i="31"/>
  <c r="F63" i="31"/>
  <c r="G63" i="31"/>
  <c r="H63" i="31"/>
  <c r="I63" i="31"/>
  <c r="J63" i="31"/>
  <c r="K63" i="31"/>
  <c r="L63" i="31"/>
  <c r="M63" i="31"/>
  <c r="N63" i="31"/>
  <c r="O63" i="31"/>
  <c r="C63" i="31"/>
  <c r="C67" i="31" s="1"/>
  <c r="D59" i="31"/>
  <c r="E59" i="31"/>
  <c r="F59" i="31"/>
  <c r="G59" i="31"/>
  <c r="H59" i="31"/>
  <c r="I59" i="31"/>
  <c r="J59" i="31"/>
  <c r="K59" i="31"/>
  <c r="L59" i="31"/>
  <c r="M59" i="31"/>
  <c r="N59" i="31"/>
  <c r="O59" i="31"/>
  <c r="C59" i="31"/>
  <c r="D39" i="31"/>
  <c r="E39" i="31"/>
  <c r="F39" i="31"/>
  <c r="G39" i="31"/>
  <c r="H39" i="31"/>
  <c r="I39" i="31"/>
  <c r="J39" i="31"/>
  <c r="K39" i="31"/>
  <c r="L39" i="31"/>
  <c r="M39" i="31"/>
  <c r="N39" i="31"/>
  <c r="O39" i="31"/>
  <c r="C39" i="31"/>
  <c r="D32" i="31"/>
  <c r="E32" i="31"/>
  <c r="F32" i="31"/>
  <c r="G32" i="31"/>
  <c r="H32" i="31"/>
  <c r="I32" i="31"/>
  <c r="J32" i="31"/>
  <c r="K32" i="31"/>
  <c r="L32" i="31"/>
  <c r="M32" i="31"/>
  <c r="N32" i="31"/>
  <c r="O32" i="31"/>
  <c r="C32" i="31"/>
  <c r="D66" i="30"/>
  <c r="E66" i="30"/>
  <c r="F66" i="30"/>
  <c r="G66" i="30"/>
  <c r="H66" i="30"/>
  <c r="I66" i="30"/>
  <c r="J66" i="30"/>
  <c r="K66" i="30"/>
  <c r="L66" i="30"/>
  <c r="C66" i="30"/>
  <c r="D63" i="30"/>
  <c r="E63" i="30"/>
  <c r="F63" i="30"/>
  <c r="G63" i="30"/>
  <c r="H63" i="30"/>
  <c r="I63" i="30"/>
  <c r="J63" i="30"/>
  <c r="K63" i="30"/>
  <c r="L63" i="30"/>
  <c r="C63" i="30"/>
  <c r="D59" i="30"/>
  <c r="E59" i="30"/>
  <c r="F59" i="30"/>
  <c r="G59" i="30"/>
  <c r="H59" i="30"/>
  <c r="I59" i="30"/>
  <c r="J59" i="30"/>
  <c r="K59" i="30"/>
  <c r="L59" i="30"/>
  <c r="C59" i="30"/>
  <c r="D39" i="30"/>
  <c r="E39" i="30"/>
  <c r="F39" i="30"/>
  <c r="G39" i="30"/>
  <c r="H39" i="30"/>
  <c r="I39" i="30"/>
  <c r="J39" i="30"/>
  <c r="K39" i="30"/>
  <c r="L39" i="30"/>
  <c r="C39" i="30"/>
  <c r="D32" i="30"/>
  <c r="D67" i="30" s="1"/>
  <c r="E32" i="30"/>
  <c r="F32" i="30"/>
  <c r="G32" i="30"/>
  <c r="H32" i="30"/>
  <c r="H67" i="30" s="1"/>
  <c r="I32" i="30"/>
  <c r="J32" i="30"/>
  <c r="K32" i="30"/>
  <c r="L32" i="30"/>
  <c r="L67" i="30" s="1"/>
  <c r="C32" i="30"/>
  <c r="D65" i="29"/>
  <c r="E65" i="29"/>
  <c r="F65" i="29"/>
  <c r="G65" i="29"/>
  <c r="D62" i="29"/>
  <c r="E62" i="29"/>
  <c r="F62" i="29"/>
  <c r="G62" i="29"/>
  <c r="D58" i="29"/>
  <c r="E58" i="29"/>
  <c r="F58" i="29"/>
  <c r="G58" i="29"/>
  <c r="D38" i="29"/>
  <c r="E38" i="29"/>
  <c r="F38" i="29"/>
  <c r="G38" i="29"/>
  <c r="D31" i="29"/>
  <c r="E31" i="29"/>
  <c r="F31" i="29"/>
  <c r="F66" i="29" s="1"/>
  <c r="G31" i="29"/>
  <c r="C65" i="29"/>
  <c r="C62" i="29"/>
  <c r="C58" i="29"/>
  <c r="C38" i="29"/>
  <c r="C31" i="29"/>
  <c r="P32" i="28"/>
  <c r="O32" i="28"/>
  <c r="N32" i="28"/>
  <c r="M32" i="28"/>
  <c r="J32" i="28"/>
  <c r="I32" i="28"/>
  <c r="H32" i="28"/>
  <c r="G32" i="28"/>
  <c r="F32" i="28"/>
  <c r="E32" i="28"/>
  <c r="D32" i="28"/>
  <c r="C32" i="28"/>
  <c r="P39" i="28"/>
  <c r="O39" i="28"/>
  <c r="N39" i="28"/>
  <c r="M39" i="28"/>
  <c r="J39" i="28"/>
  <c r="I39" i="28"/>
  <c r="H39" i="28"/>
  <c r="G39" i="28"/>
  <c r="F39" i="28"/>
  <c r="E39" i="28"/>
  <c r="D39" i="28"/>
  <c r="C39" i="28"/>
  <c r="P59" i="28"/>
  <c r="O59" i="28"/>
  <c r="N59" i="28"/>
  <c r="M59" i="28"/>
  <c r="J59" i="28"/>
  <c r="I59" i="28"/>
  <c r="H59" i="28"/>
  <c r="G59" i="28"/>
  <c r="F59" i="28"/>
  <c r="E59" i="28"/>
  <c r="D59" i="28"/>
  <c r="C59" i="28"/>
  <c r="P63" i="28"/>
  <c r="O63" i="28"/>
  <c r="N63" i="28"/>
  <c r="M63" i="28"/>
  <c r="J63" i="28"/>
  <c r="I63" i="28"/>
  <c r="H63" i="28"/>
  <c r="G63" i="28"/>
  <c r="F63" i="28"/>
  <c r="E63" i="28"/>
  <c r="D63" i="28"/>
  <c r="C63" i="28"/>
  <c r="P66" i="28"/>
  <c r="P67" i="28" s="1"/>
  <c r="O66" i="28"/>
  <c r="O67" i="28" s="1"/>
  <c r="N66" i="28"/>
  <c r="N67" i="28" s="1"/>
  <c r="M66" i="28"/>
  <c r="M67" i="28" s="1"/>
  <c r="J66" i="28"/>
  <c r="J67" i="28" s="1"/>
  <c r="I66" i="28"/>
  <c r="I67" i="28" s="1"/>
  <c r="H66" i="28"/>
  <c r="H67" i="28" s="1"/>
  <c r="G66" i="28"/>
  <c r="G67" i="28" s="1"/>
  <c r="F66" i="28"/>
  <c r="F67" i="28" s="1"/>
  <c r="E66" i="28"/>
  <c r="E67" i="28" s="1"/>
  <c r="D66" i="28"/>
  <c r="D67" i="28" s="1"/>
  <c r="C66" i="28"/>
  <c r="C67" i="28" s="1"/>
  <c r="D66" i="27"/>
  <c r="E66" i="27"/>
  <c r="F66" i="27"/>
  <c r="G66" i="27"/>
  <c r="H66" i="27"/>
  <c r="I66" i="27"/>
  <c r="J66" i="27"/>
  <c r="M66" i="27"/>
  <c r="N66" i="27"/>
  <c r="O66" i="27"/>
  <c r="P66" i="27"/>
  <c r="C66" i="27"/>
  <c r="D63" i="27"/>
  <c r="E63" i="27"/>
  <c r="F63" i="27"/>
  <c r="G63" i="27"/>
  <c r="H63" i="27"/>
  <c r="I63" i="27"/>
  <c r="J63" i="27"/>
  <c r="M63" i="27"/>
  <c r="N63" i="27"/>
  <c r="O63" i="27"/>
  <c r="P63" i="27"/>
  <c r="C63" i="27"/>
  <c r="D59" i="27"/>
  <c r="E59" i="27"/>
  <c r="F59" i="27"/>
  <c r="G59" i="27"/>
  <c r="H59" i="27"/>
  <c r="I59" i="27"/>
  <c r="J59" i="27"/>
  <c r="M59" i="27"/>
  <c r="N59" i="27"/>
  <c r="O59" i="27"/>
  <c r="P59" i="27"/>
  <c r="C59" i="27"/>
  <c r="D39" i="27"/>
  <c r="E39" i="27"/>
  <c r="F39" i="27"/>
  <c r="G39" i="27"/>
  <c r="H39" i="27"/>
  <c r="I39" i="27"/>
  <c r="J39" i="27"/>
  <c r="M39" i="27"/>
  <c r="N39" i="27"/>
  <c r="O39" i="27"/>
  <c r="P39" i="27"/>
  <c r="C39" i="27"/>
  <c r="D32" i="27"/>
  <c r="E32" i="27"/>
  <c r="F32" i="27"/>
  <c r="G32" i="27"/>
  <c r="H32" i="27"/>
  <c r="I32" i="27"/>
  <c r="J32" i="27"/>
  <c r="M32" i="27"/>
  <c r="N32" i="27"/>
  <c r="O32" i="27"/>
  <c r="P32" i="27"/>
  <c r="C32" i="27"/>
  <c r="L65" i="28"/>
  <c r="K65" i="28"/>
  <c r="L64" i="28"/>
  <c r="K64" i="28"/>
  <c r="L62" i="28"/>
  <c r="K62" i="28"/>
  <c r="L61" i="28"/>
  <c r="K61" i="28"/>
  <c r="L60" i="28"/>
  <c r="L63" i="28" s="1"/>
  <c r="K60" i="28"/>
  <c r="K63" i="28" s="1"/>
  <c r="L58" i="28"/>
  <c r="K58" i="28"/>
  <c r="L57" i="28"/>
  <c r="K57" i="28"/>
  <c r="L56" i="28"/>
  <c r="K56" i="28"/>
  <c r="L55" i="28"/>
  <c r="K55" i="28"/>
  <c r="L54" i="28"/>
  <c r="K54" i="28"/>
  <c r="L53" i="28"/>
  <c r="K53" i="28"/>
  <c r="L52" i="28"/>
  <c r="K52" i="28"/>
  <c r="L51" i="28"/>
  <c r="K51" i="28"/>
  <c r="L50" i="28"/>
  <c r="K50" i="28"/>
  <c r="L49" i="28"/>
  <c r="K49" i="28"/>
  <c r="L48" i="28"/>
  <c r="K48" i="28"/>
  <c r="L47" i="28"/>
  <c r="K47" i="28"/>
  <c r="L46" i="28"/>
  <c r="K46" i="28"/>
  <c r="L45" i="28"/>
  <c r="K45" i="28"/>
  <c r="L44" i="28"/>
  <c r="K44" i="28"/>
  <c r="L43" i="28"/>
  <c r="K43" i="28"/>
  <c r="L42" i="28"/>
  <c r="K42" i="28"/>
  <c r="L41" i="28"/>
  <c r="K41" i="28"/>
  <c r="L40" i="28"/>
  <c r="L59" i="28" s="1"/>
  <c r="K40" i="28"/>
  <c r="L38" i="28"/>
  <c r="K38" i="28"/>
  <c r="L37" i="28"/>
  <c r="K37" i="28"/>
  <c r="L36" i="28"/>
  <c r="K36" i="28"/>
  <c r="L35" i="28"/>
  <c r="K35" i="28"/>
  <c r="L34" i="28"/>
  <c r="K34" i="28"/>
  <c r="L33" i="28"/>
  <c r="L39" i="28" s="1"/>
  <c r="K33" i="28"/>
  <c r="L31" i="28"/>
  <c r="K31" i="28"/>
  <c r="L30" i="28"/>
  <c r="K30" i="28"/>
  <c r="L29" i="28"/>
  <c r="K29" i="28"/>
  <c r="L28" i="28"/>
  <c r="K28" i="28"/>
  <c r="L27" i="28"/>
  <c r="K27" i="28"/>
  <c r="L26" i="28"/>
  <c r="K26" i="28"/>
  <c r="L25" i="28"/>
  <c r="K25" i="28"/>
  <c r="L24" i="28"/>
  <c r="K24" i="28"/>
  <c r="L23" i="28"/>
  <c r="K23" i="28"/>
  <c r="L22" i="28"/>
  <c r="K22" i="28"/>
  <c r="L21" i="28"/>
  <c r="K21" i="28"/>
  <c r="L20" i="28"/>
  <c r="K20" i="28"/>
  <c r="L19" i="28"/>
  <c r="K19" i="28"/>
  <c r="L18" i="28"/>
  <c r="K18" i="28"/>
  <c r="L17" i="28"/>
  <c r="K17" i="28"/>
  <c r="L16" i="28"/>
  <c r="K16" i="28"/>
  <c r="L15" i="28"/>
  <c r="K15" i="28"/>
  <c r="L14" i="28"/>
  <c r="K14" i="28"/>
  <c r="L13" i="28"/>
  <c r="K13" i="28"/>
  <c r="L12" i="28"/>
  <c r="K12" i="28"/>
  <c r="L11" i="28"/>
  <c r="K11" i="28"/>
  <c r="K32" i="28" s="1"/>
  <c r="L12" i="27"/>
  <c r="L13" i="27"/>
  <c r="L14" i="27"/>
  <c r="L15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L31" i="27"/>
  <c r="L33" i="27"/>
  <c r="L34" i="27"/>
  <c r="L35" i="27"/>
  <c r="L36" i="27"/>
  <c r="L37" i="27"/>
  <c r="L38" i="27"/>
  <c r="L40" i="27"/>
  <c r="L41" i="27"/>
  <c r="L42" i="27"/>
  <c r="L43" i="27"/>
  <c r="L44" i="27"/>
  <c r="L45" i="27"/>
  <c r="L46" i="27"/>
  <c r="L47" i="27"/>
  <c r="L48" i="27"/>
  <c r="L49" i="27"/>
  <c r="L50" i="27"/>
  <c r="L51" i="27"/>
  <c r="L52" i="27"/>
  <c r="L53" i="27"/>
  <c r="L54" i="27"/>
  <c r="L55" i="27"/>
  <c r="L56" i="27"/>
  <c r="L57" i="27"/>
  <c r="L58" i="27"/>
  <c r="L60" i="27"/>
  <c r="L61" i="27"/>
  <c r="L62" i="27"/>
  <c r="L64" i="27"/>
  <c r="L65" i="27"/>
  <c r="L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3" i="27"/>
  <c r="K34" i="27"/>
  <c r="K35" i="27"/>
  <c r="K36" i="27"/>
  <c r="K37" i="27"/>
  <c r="K38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60" i="27"/>
  <c r="K61" i="27"/>
  <c r="K62" i="27"/>
  <c r="K64" i="27"/>
  <c r="K66" i="27" s="1"/>
  <c r="K65" i="27"/>
  <c r="K11" i="27"/>
  <c r="N66" i="26"/>
  <c r="M66" i="26"/>
  <c r="L66" i="26"/>
  <c r="K66" i="26"/>
  <c r="J66" i="26"/>
  <c r="I66" i="26"/>
  <c r="H66" i="26"/>
  <c r="G66" i="26"/>
  <c r="F66" i="26"/>
  <c r="E66" i="26"/>
  <c r="D66" i="26"/>
  <c r="C66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P65" i="26"/>
  <c r="O65" i="26"/>
  <c r="P64" i="26"/>
  <c r="P66" i="26" s="1"/>
  <c r="O64" i="26"/>
  <c r="P62" i="26"/>
  <c r="O62" i="26"/>
  <c r="P61" i="26"/>
  <c r="O61" i="26"/>
  <c r="P60" i="26"/>
  <c r="P63" i="26" s="1"/>
  <c r="O60" i="26"/>
  <c r="O63" i="26" s="1"/>
  <c r="P58" i="26"/>
  <c r="O58" i="26"/>
  <c r="P57" i="26"/>
  <c r="O57" i="26"/>
  <c r="P56" i="26"/>
  <c r="O56" i="26"/>
  <c r="P55" i="26"/>
  <c r="O55" i="26"/>
  <c r="P54" i="26"/>
  <c r="O54" i="26"/>
  <c r="P53" i="26"/>
  <c r="O53" i="26"/>
  <c r="P52" i="26"/>
  <c r="O52" i="26"/>
  <c r="P51" i="26"/>
  <c r="O51" i="26"/>
  <c r="P50" i="26"/>
  <c r="O50" i="26"/>
  <c r="P49" i="26"/>
  <c r="O49" i="26"/>
  <c r="P48" i="26"/>
  <c r="O48" i="26"/>
  <c r="P47" i="26"/>
  <c r="O47" i="26"/>
  <c r="P46" i="26"/>
  <c r="O46" i="26"/>
  <c r="P45" i="26"/>
  <c r="O45" i="26"/>
  <c r="P44" i="26"/>
  <c r="O44" i="26"/>
  <c r="P43" i="26"/>
  <c r="O43" i="26"/>
  <c r="P42" i="26"/>
  <c r="O42" i="26"/>
  <c r="P41" i="26"/>
  <c r="O41" i="26"/>
  <c r="P40" i="26"/>
  <c r="O40" i="26"/>
  <c r="P38" i="26"/>
  <c r="O38" i="26"/>
  <c r="P37" i="26"/>
  <c r="O37" i="26"/>
  <c r="P36" i="26"/>
  <c r="O36" i="26"/>
  <c r="P35" i="26"/>
  <c r="O35" i="26"/>
  <c r="P34" i="26"/>
  <c r="O34" i="26"/>
  <c r="P33" i="26"/>
  <c r="P39" i="26" s="1"/>
  <c r="O33" i="26"/>
  <c r="P31" i="26"/>
  <c r="O31" i="26"/>
  <c r="P30" i="26"/>
  <c r="O30" i="26"/>
  <c r="P29" i="26"/>
  <c r="O29" i="26"/>
  <c r="P28" i="26"/>
  <c r="O28" i="26"/>
  <c r="P27" i="26"/>
  <c r="O27" i="26"/>
  <c r="P26" i="26"/>
  <c r="O26" i="26"/>
  <c r="P25" i="26"/>
  <c r="O25" i="26"/>
  <c r="P24" i="26"/>
  <c r="O24" i="26"/>
  <c r="P23" i="26"/>
  <c r="O23" i="26"/>
  <c r="P22" i="26"/>
  <c r="O22" i="26"/>
  <c r="P21" i="26"/>
  <c r="O21" i="26"/>
  <c r="P20" i="26"/>
  <c r="O20" i="26"/>
  <c r="P19" i="26"/>
  <c r="O19" i="26"/>
  <c r="P18" i="26"/>
  <c r="O18" i="26"/>
  <c r="P17" i="26"/>
  <c r="O17" i="26"/>
  <c r="P16" i="26"/>
  <c r="O16" i="26"/>
  <c r="P15" i="26"/>
  <c r="O15" i="26"/>
  <c r="P14" i="26"/>
  <c r="O14" i="26"/>
  <c r="P13" i="26"/>
  <c r="O13" i="26"/>
  <c r="P12" i="26"/>
  <c r="O12" i="26"/>
  <c r="P11" i="26"/>
  <c r="O11" i="26"/>
  <c r="O32" i="26" s="1"/>
  <c r="D66" i="25"/>
  <c r="E66" i="25"/>
  <c r="F66" i="25"/>
  <c r="G66" i="25"/>
  <c r="H66" i="25"/>
  <c r="I66" i="25"/>
  <c r="J66" i="25"/>
  <c r="K66" i="25"/>
  <c r="L66" i="25"/>
  <c r="M66" i="25"/>
  <c r="N66" i="25"/>
  <c r="D63" i="25"/>
  <c r="E63" i="25"/>
  <c r="F63" i="25"/>
  <c r="G63" i="25"/>
  <c r="H63" i="25"/>
  <c r="I63" i="25"/>
  <c r="J63" i="25"/>
  <c r="K63" i="25"/>
  <c r="L63" i="25"/>
  <c r="M63" i="25"/>
  <c r="N63" i="25"/>
  <c r="D59" i="25"/>
  <c r="E59" i="25"/>
  <c r="F59" i="25"/>
  <c r="G59" i="25"/>
  <c r="H59" i="25"/>
  <c r="I59" i="25"/>
  <c r="J59" i="25"/>
  <c r="K59" i="25"/>
  <c r="L59" i="25"/>
  <c r="M59" i="25"/>
  <c r="N59" i="25"/>
  <c r="D39" i="25"/>
  <c r="E39" i="25"/>
  <c r="F39" i="25"/>
  <c r="G39" i="25"/>
  <c r="H39" i="25"/>
  <c r="I39" i="25"/>
  <c r="J39" i="25"/>
  <c r="K39" i="25"/>
  <c r="L39" i="25"/>
  <c r="M39" i="25"/>
  <c r="N39" i="25"/>
  <c r="D32" i="25"/>
  <c r="E32" i="25"/>
  <c r="F32" i="25"/>
  <c r="G32" i="25"/>
  <c r="H32" i="25"/>
  <c r="I32" i="25"/>
  <c r="J32" i="25"/>
  <c r="K32" i="25"/>
  <c r="L32" i="25"/>
  <c r="M32" i="25"/>
  <c r="N32" i="25"/>
  <c r="C66" i="25"/>
  <c r="C63" i="25"/>
  <c r="C59" i="25"/>
  <c r="C39" i="25"/>
  <c r="C32" i="25"/>
  <c r="P12" i="25"/>
  <c r="P13" i="25"/>
  <c r="P14" i="25"/>
  <c r="P15" i="25"/>
  <c r="P16" i="25"/>
  <c r="P17" i="25"/>
  <c r="P18" i="25"/>
  <c r="P19" i="25"/>
  <c r="P20" i="25"/>
  <c r="P21" i="25"/>
  <c r="P22" i="25"/>
  <c r="P23" i="25"/>
  <c r="P24" i="25"/>
  <c r="P25" i="25"/>
  <c r="P26" i="25"/>
  <c r="P27" i="25"/>
  <c r="P28" i="25"/>
  <c r="P29" i="25"/>
  <c r="P30" i="25"/>
  <c r="P31" i="25"/>
  <c r="P33" i="25"/>
  <c r="P34" i="25"/>
  <c r="P35" i="25"/>
  <c r="P36" i="25"/>
  <c r="P39" i="25" s="1"/>
  <c r="P37" i="25"/>
  <c r="P38" i="25"/>
  <c r="P40" i="25"/>
  <c r="P41" i="25"/>
  <c r="P42" i="25"/>
  <c r="P43" i="25"/>
  <c r="P44" i="25"/>
  <c r="P45" i="25"/>
  <c r="P46" i="25"/>
  <c r="P47" i="25"/>
  <c r="P48" i="25"/>
  <c r="P49" i="25"/>
  <c r="P50" i="25"/>
  <c r="P51" i="25"/>
  <c r="P52" i="25"/>
  <c r="P53" i="25"/>
  <c r="P54" i="25"/>
  <c r="P55" i="25"/>
  <c r="P56" i="25"/>
  <c r="P57" i="25"/>
  <c r="P58" i="25"/>
  <c r="P60" i="25"/>
  <c r="P61" i="25"/>
  <c r="P62" i="25"/>
  <c r="P63" i="25" s="1"/>
  <c r="P64" i="25"/>
  <c r="P65" i="25"/>
  <c r="P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3" i="25"/>
  <c r="O34" i="25"/>
  <c r="O35" i="25"/>
  <c r="O36" i="25"/>
  <c r="O37" i="25"/>
  <c r="O38" i="25"/>
  <c r="O40" i="25"/>
  <c r="O59" i="25" s="1"/>
  <c r="O41" i="25"/>
  <c r="O42" i="25"/>
  <c r="O43" i="25"/>
  <c r="O44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60" i="25"/>
  <c r="O61" i="25"/>
  <c r="O62" i="25"/>
  <c r="O64" i="25"/>
  <c r="O66" i="25" s="1"/>
  <c r="O65" i="25"/>
  <c r="O11" i="25"/>
  <c r="K39" i="27" l="1"/>
  <c r="K40" i="33"/>
  <c r="K68" i="33" s="1"/>
  <c r="R60" i="37"/>
  <c r="P32" i="25"/>
  <c r="P32" i="26"/>
  <c r="L32" i="27"/>
  <c r="L63" i="27"/>
  <c r="L59" i="27"/>
  <c r="L67" i="27" s="1"/>
  <c r="L32" i="28"/>
  <c r="C66" i="29"/>
  <c r="K64" i="33"/>
  <c r="L60" i="33"/>
  <c r="L67" i="33"/>
  <c r="I67" i="37"/>
  <c r="I40" i="37"/>
  <c r="Q33" i="37"/>
  <c r="Q60" i="37"/>
  <c r="R33" i="38"/>
  <c r="O39" i="25"/>
  <c r="O39" i="26"/>
  <c r="O59" i="26"/>
  <c r="O66" i="26"/>
  <c r="O67" i="26" s="1"/>
  <c r="K32" i="27"/>
  <c r="K59" i="27"/>
  <c r="K39" i="28"/>
  <c r="K59" i="28"/>
  <c r="K60" i="33"/>
  <c r="G66" i="35"/>
  <c r="F66" i="36"/>
  <c r="J60" i="37"/>
  <c r="J68" i="37" s="1"/>
  <c r="R40" i="37"/>
  <c r="I33" i="38"/>
  <c r="I68" i="38" s="1"/>
  <c r="I64" i="38"/>
  <c r="Q40" i="38"/>
  <c r="Q60" i="38"/>
  <c r="Q67" i="38"/>
  <c r="P66" i="25"/>
  <c r="C67" i="25"/>
  <c r="P59" i="26"/>
  <c r="K63" i="27"/>
  <c r="L66" i="27"/>
  <c r="L39" i="27"/>
  <c r="I33" i="37"/>
  <c r="I60" i="37"/>
  <c r="Q67" i="37"/>
  <c r="Q40" i="37"/>
  <c r="J33" i="38"/>
  <c r="J33" i="37"/>
  <c r="F67" i="30"/>
  <c r="C67" i="30"/>
  <c r="E67" i="30"/>
  <c r="C65" i="41"/>
  <c r="G30" i="40"/>
  <c r="F67" i="39"/>
  <c r="D67" i="39"/>
  <c r="C67" i="39"/>
  <c r="E67" i="39"/>
  <c r="O68" i="37"/>
  <c r="M68" i="37"/>
  <c r="K68" i="37"/>
  <c r="F68" i="37"/>
  <c r="L67" i="34"/>
  <c r="J67" i="34"/>
  <c r="F67" i="34"/>
  <c r="M67" i="34"/>
  <c r="K67" i="34"/>
  <c r="I67" i="34"/>
  <c r="G67" i="34"/>
  <c r="N67" i="34"/>
  <c r="H67" i="34"/>
  <c r="P68" i="33"/>
  <c r="R68" i="33"/>
  <c r="N68" i="33"/>
  <c r="L33" i="33"/>
  <c r="C68" i="33"/>
  <c r="J68" i="33"/>
  <c r="H68" i="33"/>
  <c r="F68" i="33"/>
  <c r="D68" i="33"/>
  <c r="P67" i="32"/>
  <c r="F67" i="32"/>
  <c r="D67" i="32"/>
  <c r="C67" i="32"/>
  <c r="O67" i="32"/>
  <c r="E67" i="32"/>
  <c r="K67" i="30"/>
  <c r="I67" i="30"/>
  <c r="J67" i="30"/>
  <c r="D66" i="29"/>
  <c r="I67" i="27"/>
  <c r="J67" i="27"/>
  <c r="O32" i="25"/>
  <c r="P68" i="37"/>
  <c r="N68" i="37"/>
  <c r="L68" i="37"/>
  <c r="C68" i="37"/>
  <c r="H68" i="37"/>
  <c r="D68" i="37"/>
  <c r="G68" i="37"/>
  <c r="E68" i="37"/>
  <c r="C67" i="34"/>
  <c r="E67" i="34"/>
  <c r="D67" i="34"/>
  <c r="N67" i="32"/>
  <c r="L67" i="32"/>
  <c r="J67" i="32"/>
  <c r="H67" i="32"/>
  <c r="M67" i="32"/>
  <c r="K67" i="32"/>
  <c r="I67" i="32"/>
  <c r="G67" i="32"/>
  <c r="H65" i="41"/>
  <c r="F65" i="41"/>
  <c r="E65" i="41"/>
  <c r="D65" i="41"/>
  <c r="E65" i="40"/>
  <c r="N67" i="31"/>
  <c r="L67" i="31"/>
  <c r="J67" i="31"/>
  <c r="H67" i="31"/>
  <c r="F67" i="31"/>
  <c r="D67" i="31"/>
  <c r="P67" i="27"/>
  <c r="O67" i="27"/>
  <c r="N67" i="27"/>
  <c r="M67" i="27"/>
  <c r="H67" i="27"/>
  <c r="G67" i="27"/>
  <c r="F67" i="27"/>
  <c r="E67" i="27"/>
  <c r="D67" i="27"/>
  <c r="C67" i="27"/>
  <c r="G67" i="30"/>
  <c r="G66" i="29"/>
  <c r="M67" i="25"/>
  <c r="K67" i="25"/>
  <c r="I67" i="25"/>
  <c r="G67" i="25"/>
  <c r="E67" i="25"/>
  <c r="K67" i="27"/>
  <c r="R68" i="37"/>
  <c r="R68" i="38"/>
  <c r="O63" i="25"/>
  <c r="P67" i="25"/>
  <c r="P59" i="25"/>
  <c r="N67" i="25"/>
  <c r="L67" i="25"/>
  <c r="J67" i="25"/>
  <c r="H67" i="25"/>
  <c r="F67" i="25"/>
  <c r="D67" i="25"/>
  <c r="P67" i="26"/>
  <c r="L68" i="33"/>
  <c r="D67" i="26"/>
  <c r="F67" i="26"/>
  <c r="H67" i="26"/>
  <c r="J67" i="26"/>
  <c r="L67" i="26"/>
  <c r="N67" i="26"/>
  <c r="L66" i="28"/>
  <c r="L67" i="28" s="1"/>
  <c r="E66" i="29"/>
  <c r="O67" i="31"/>
  <c r="M67" i="31"/>
  <c r="K67" i="31"/>
  <c r="I67" i="31"/>
  <c r="G67" i="31"/>
  <c r="E67" i="31"/>
  <c r="Q68" i="33"/>
  <c r="O68" i="33"/>
  <c r="M68" i="33"/>
  <c r="E66" i="35"/>
  <c r="Q68" i="38"/>
  <c r="J68" i="38"/>
  <c r="L68" i="38"/>
  <c r="N68" i="38"/>
  <c r="P68" i="38"/>
  <c r="C65" i="40"/>
  <c r="F65" i="40"/>
  <c r="D65" i="40"/>
  <c r="C67" i="26"/>
  <c r="E67" i="26"/>
  <c r="G67" i="26"/>
  <c r="I67" i="26"/>
  <c r="K67" i="26"/>
  <c r="M67" i="26"/>
  <c r="K66" i="28"/>
  <c r="K67" i="28" s="1"/>
  <c r="I68" i="33"/>
  <c r="G68" i="33"/>
  <c r="E68" i="33"/>
  <c r="F66" i="35"/>
  <c r="E66" i="36"/>
  <c r="C66" i="36"/>
  <c r="G66" i="36"/>
  <c r="I64" i="37"/>
  <c r="I68" i="37" s="1"/>
  <c r="Q64" i="37"/>
  <c r="D68" i="38"/>
  <c r="F68" i="38"/>
  <c r="H68" i="38"/>
  <c r="C66" i="35"/>
  <c r="D66" i="35"/>
  <c r="D66" i="36"/>
  <c r="C68" i="38"/>
  <c r="E68" i="38"/>
  <c r="G68" i="38"/>
  <c r="K68" i="38"/>
  <c r="M68" i="38"/>
  <c r="O68" i="38"/>
  <c r="N68" i="24"/>
  <c r="M68" i="24"/>
  <c r="L68" i="24"/>
  <c r="K68" i="24"/>
  <c r="J68" i="24"/>
  <c r="I68" i="24"/>
  <c r="G68" i="24"/>
  <c r="F68" i="24"/>
  <c r="E68" i="24"/>
  <c r="D68" i="24"/>
  <c r="C68" i="24"/>
  <c r="N65" i="24"/>
  <c r="M65" i="24"/>
  <c r="L65" i="24"/>
  <c r="K65" i="24"/>
  <c r="J65" i="24"/>
  <c r="I65" i="24"/>
  <c r="G65" i="24"/>
  <c r="G69" i="24" s="1"/>
  <c r="F65" i="24"/>
  <c r="E65" i="24"/>
  <c r="E69" i="24" s="1"/>
  <c r="D65" i="24"/>
  <c r="C65" i="24"/>
  <c r="C69" i="24" s="1"/>
  <c r="N61" i="24"/>
  <c r="M61" i="24"/>
  <c r="L61" i="24"/>
  <c r="K61" i="24"/>
  <c r="J61" i="24"/>
  <c r="I61" i="24"/>
  <c r="G61" i="24"/>
  <c r="F61" i="24"/>
  <c r="E61" i="24"/>
  <c r="D61" i="24"/>
  <c r="C61" i="24"/>
  <c r="N41" i="24"/>
  <c r="M41" i="24"/>
  <c r="L41" i="24"/>
  <c r="K41" i="24"/>
  <c r="J41" i="24"/>
  <c r="I41" i="24"/>
  <c r="G41" i="24"/>
  <c r="F41" i="24"/>
  <c r="E41" i="24"/>
  <c r="D41" i="24"/>
  <c r="C41" i="24"/>
  <c r="N34" i="24"/>
  <c r="M34" i="24"/>
  <c r="L34" i="24"/>
  <c r="K34" i="24"/>
  <c r="J34" i="24"/>
  <c r="I34" i="24"/>
  <c r="G34" i="24"/>
  <c r="F34" i="24"/>
  <c r="E34" i="24"/>
  <c r="D34" i="24"/>
  <c r="C34" i="24"/>
  <c r="H67" i="24"/>
  <c r="H68" i="24" s="1"/>
  <c r="H66" i="24"/>
  <c r="H64" i="24"/>
  <c r="H63" i="24"/>
  <c r="H62" i="24"/>
  <c r="H60" i="24"/>
  <c r="H59" i="24"/>
  <c r="H58" i="24"/>
  <c r="H57" i="24"/>
  <c r="H56" i="24"/>
  <c r="H55" i="24"/>
  <c r="H54" i="24"/>
  <c r="H53" i="24"/>
  <c r="H52" i="24"/>
  <c r="H51" i="24"/>
  <c r="H50" i="24"/>
  <c r="H49" i="24"/>
  <c r="H48" i="24"/>
  <c r="H47" i="24"/>
  <c r="H46" i="24"/>
  <c r="H45" i="24"/>
  <c r="H44" i="24"/>
  <c r="H43" i="24"/>
  <c r="H61" i="24" s="1"/>
  <c r="H42" i="24"/>
  <c r="H40" i="24"/>
  <c r="H39" i="24"/>
  <c r="H38" i="24"/>
  <c r="H37" i="24"/>
  <c r="H36" i="24"/>
  <c r="H35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34" i="24" s="1"/>
  <c r="H41" i="24" l="1"/>
  <c r="H65" i="24"/>
  <c r="F69" i="24"/>
  <c r="K69" i="24"/>
  <c r="L69" i="24"/>
  <c r="D69" i="24"/>
  <c r="I69" i="24"/>
  <c r="M69" i="24"/>
  <c r="J69" i="24"/>
  <c r="N69" i="24"/>
  <c r="Q68" i="37"/>
  <c r="O67" i="25"/>
  <c r="G65" i="40"/>
  <c r="H69" i="24"/>
  <c r="D68" i="23"/>
  <c r="E68" i="23"/>
  <c r="F68" i="23"/>
  <c r="G68" i="23"/>
  <c r="I68" i="23"/>
  <c r="J68" i="23"/>
  <c r="K68" i="23"/>
  <c r="L68" i="23"/>
  <c r="M68" i="23"/>
  <c r="N68" i="23"/>
  <c r="C68" i="23"/>
  <c r="D65" i="23"/>
  <c r="E65" i="23"/>
  <c r="F65" i="23"/>
  <c r="G65" i="23"/>
  <c r="I65" i="23"/>
  <c r="J65" i="23"/>
  <c r="K65" i="23"/>
  <c r="L65" i="23"/>
  <c r="M65" i="23"/>
  <c r="N65" i="23"/>
  <c r="C65" i="23"/>
  <c r="D61" i="23"/>
  <c r="E61" i="23"/>
  <c r="F61" i="23"/>
  <c r="G61" i="23"/>
  <c r="I61" i="23"/>
  <c r="J61" i="23"/>
  <c r="K61" i="23"/>
  <c r="L61" i="23"/>
  <c r="M61" i="23"/>
  <c r="N61" i="23"/>
  <c r="C61" i="23"/>
  <c r="D41" i="23"/>
  <c r="E41" i="23"/>
  <c r="F41" i="23"/>
  <c r="G41" i="23"/>
  <c r="I41" i="23"/>
  <c r="J41" i="23"/>
  <c r="K41" i="23"/>
  <c r="L41" i="23"/>
  <c r="M41" i="23"/>
  <c r="N41" i="23"/>
  <c r="C41" i="23"/>
  <c r="D34" i="23"/>
  <c r="E34" i="23"/>
  <c r="F34" i="23"/>
  <c r="G34" i="23"/>
  <c r="I34" i="23"/>
  <c r="J34" i="23"/>
  <c r="K34" i="23"/>
  <c r="L34" i="23"/>
  <c r="M34" i="23"/>
  <c r="N34" i="23"/>
  <c r="C34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5" i="23"/>
  <c r="H36" i="23"/>
  <c r="H37" i="23"/>
  <c r="H38" i="23"/>
  <c r="H39" i="23"/>
  <c r="H40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2" i="23"/>
  <c r="H63" i="23"/>
  <c r="H64" i="23"/>
  <c r="H66" i="23"/>
  <c r="H67" i="23"/>
  <c r="H13" i="23"/>
  <c r="D65" i="22"/>
  <c r="E65" i="22"/>
  <c r="F65" i="22"/>
  <c r="G65" i="22"/>
  <c r="H65" i="22"/>
  <c r="I65" i="22"/>
  <c r="C65" i="22"/>
  <c r="D62" i="22"/>
  <c r="E62" i="22"/>
  <c r="F62" i="22"/>
  <c r="G62" i="22"/>
  <c r="H62" i="22"/>
  <c r="I62" i="22"/>
  <c r="C62" i="22"/>
  <c r="D58" i="22"/>
  <c r="E58" i="22"/>
  <c r="F58" i="22"/>
  <c r="G58" i="22"/>
  <c r="H58" i="22"/>
  <c r="I58" i="22"/>
  <c r="C58" i="22"/>
  <c r="D38" i="22"/>
  <c r="E38" i="22"/>
  <c r="F38" i="22"/>
  <c r="G38" i="22"/>
  <c r="H38" i="22"/>
  <c r="I38" i="22"/>
  <c r="C38" i="22"/>
  <c r="D31" i="22"/>
  <c r="E31" i="22"/>
  <c r="F31" i="22"/>
  <c r="G31" i="22"/>
  <c r="H31" i="22"/>
  <c r="I31" i="22"/>
  <c r="C31" i="22"/>
  <c r="D66" i="21"/>
  <c r="E66" i="21"/>
  <c r="F66" i="21"/>
  <c r="G66" i="21"/>
  <c r="H66" i="21"/>
  <c r="I66" i="21"/>
  <c r="J66" i="21"/>
  <c r="C66" i="21"/>
  <c r="D63" i="21"/>
  <c r="E63" i="21"/>
  <c r="F63" i="21"/>
  <c r="G63" i="21"/>
  <c r="H63" i="21"/>
  <c r="I63" i="21"/>
  <c r="J63" i="21"/>
  <c r="C63" i="21"/>
  <c r="D59" i="21"/>
  <c r="E59" i="21"/>
  <c r="F59" i="21"/>
  <c r="G59" i="21"/>
  <c r="H59" i="21"/>
  <c r="I59" i="21"/>
  <c r="J59" i="21"/>
  <c r="C59" i="21"/>
  <c r="D39" i="21"/>
  <c r="E39" i="21"/>
  <c r="F39" i="21"/>
  <c r="G39" i="21"/>
  <c r="H39" i="21"/>
  <c r="I39" i="21"/>
  <c r="J39" i="21"/>
  <c r="C39" i="21"/>
  <c r="D32" i="21"/>
  <c r="E32" i="21"/>
  <c r="F32" i="21"/>
  <c r="G32" i="21"/>
  <c r="H32" i="21"/>
  <c r="I32" i="21"/>
  <c r="J32" i="21"/>
  <c r="C32" i="21"/>
  <c r="C67" i="21" l="1"/>
  <c r="H65" i="23"/>
  <c r="H69" i="23" s="1"/>
  <c r="H41" i="23"/>
  <c r="I69" i="23"/>
  <c r="D69" i="23"/>
  <c r="C66" i="22"/>
  <c r="H61" i="23"/>
  <c r="M69" i="23"/>
  <c r="K69" i="23"/>
  <c r="N69" i="23"/>
  <c r="L69" i="23"/>
  <c r="G69" i="23"/>
  <c r="I66" i="22"/>
  <c r="E67" i="21"/>
  <c r="J67" i="21"/>
  <c r="D67" i="21"/>
  <c r="H66" i="22"/>
  <c r="G66" i="22"/>
  <c r="F66" i="22"/>
  <c r="E66" i="22"/>
  <c r="D66" i="22"/>
  <c r="H67" i="21"/>
  <c r="F67" i="21"/>
  <c r="J69" i="23"/>
  <c r="I67" i="21"/>
  <c r="G67" i="21"/>
  <c r="H68" i="23"/>
  <c r="E69" i="23"/>
  <c r="F69" i="23"/>
  <c r="H34" i="23"/>
  <c r="C69" i="23"/>
  <c r="E67" i="17"/>
  <c r="F67" i="17"/>
  <c r="G67" i="17"/>
  <c r="H67" i="17"/>
  <c r="I67" i="17"/>
  <c r="J67" i="17"/>
  <c r="K67" i="17"/>
  <c r="L67" i="17"/>
  <c r="E64" i="17"/>
  <c r="F64" i="17"/>
  <c r="G64" i="17"/>
  <c r="H64" i="17"/>
  <c r="I64" i="17"/>
  <c r="J64" i="17"/>
  <c r="K64" i="17"/>
  <c r="L64" i="17"/>
  <c r="E60" i="17"/>
  <c r="F60" i="17"/>
  <c r="G60" i="17"/>
  <c r="H60" i="17"/>
  <c r="I60" i="17"/>
  <c r="J60" i="17"/>
  <c r="K60" i="17"/>
  <c r="L60" i="17"/>
  <c r="E40" i="17"/>
  <c r="F40" i="17"/>
  <c r="G40" i="17"/>
  <c r="H40" i="17"/>
  <c r="I40" i="17"/>
  <c r="J40" i="17"/>
  <c r="K40" i="17"/>
  <c r="L40" i="17"/>
  <c r="E33" i="17"/>
  <c r="F33" i="17"/>
  <c r="G33" i="17"/>
  <c r="H33" i="17"/>
  <c r="I33" i="17"/>
  <c r="J33" i="17"/>
  <c r="K33" i="17"/>
  <c r="L33" i="17"/>
  <c r="D66" i="16"/>
  <c r="E66" i="16"/>
  <c r="F66" i="16"/>
  <c r="I66" i="16"/>
  <c r="J66" i="16"/>
  <c r="K66" i="16"/>
  <c r="L66" i="16"/>
  <c r="C66" i="16"/>
  <c r="H65" i="16"/>
  <c r="N65" i="16" s="1"/>
  <c r="D66" i="17" s="1"/>
  <c r="N66" i="17" s="1"/>
  <c r="G65" i="16"/>
  <c r="M65" i="16" s="1"/>
  <c r="C66" i="17" s="1"/>
  <c r="M66" i="17" s="1"/>
  <c r="D63" i="16"/>
  <c r="E63" i="16"/>
  <c r="F63" i="16"/>
  <c r="I63" i="16"/>
  <c r="J63" i="16"/>
  <c r="K63" i="16"/>
  <c r="L63" i="16"/>
  <c r="C63" i="16"/>
  <c r="D59" i="16"/>
  <c r="E59" i="16"/>
  <c r="F59" i="16"/>
  <c r="I59" i="16"/>
  <c r="J59" i="16"/>
  <c r="K59" i="16"/>
  <c r="L59" i="16"/>
  <c r="C59" i="16"/>
  <c r="D39" i="16"/>
  <c r="E39" i="16"/>
  <c r="F39" i="16"/>
  <c r="I39" i="16"/>
  <c r="J39" i="16"/>
  <c r="K39" i="16"/>
  <c r="L39" i="16"/>
  <c r="C39" i="16"/>
  <c r="D32" i="16"/>
  <c r="E32" i="16"/>
  <c r="F32" i="16"/>
  <c r="I32" i="16"/>
  <c r="J32" i="16"/>
  <c r="K32" i="16"/>
  <c r="L32" i="16"/>
  <c r="C32" i="16"/>
  <c r="M17" i="16"/>
  <c r="C18" i="17" s="1"/>
  <c r="M18" i="17" s="1"/>
  <c r="M21" i="16"/>
  <c r="C22" i="17" s="1"/>
  <c r="M22" i="17" s="1"/>
  <c r="M25" i="16"/>
  <c r="C26" i="17" s="1"/>
  <c r="M26" i="17" s="1"/>
  <c r="M29" i="16"/>
  <c r="C30" i="17" s="1"/>
  <c r="M30" i="17" s="1"/>
  <c r="M34" i="16"/>
  <c r="C35" i="17" s="1"/>
  <c r="M35" i="17" s="1"/>
  <c r="M41" i="16"/>
  <c r="C42" i="17" s="1"/>
  <c r="M42" i="17" s="1"/>
  <c r="M45" i="16"/>
  <c r="C46" i="17" s="1"/>
  <c r="M46" i="17" s="1"/>
  <c r="M49" i="16"/>
  <c r="C50" i="17" s="1"/>
  <c r="M50" i="17" s="1"/>
  <c r="M53" i="16"/>
  <c r="C54" i="17" s="1"/>
  <c r="M54" i="17" s="1"/>
  <c r="M57" i="16"/>
  <c r="C58" i="17" s="1"/>
  <c r="M58" i="17" s="1"/>
  <c r="M62" i="16"/>
  <c r="C63" i="17" s="1"/>
  <c r="M63" i="17" s="1"/>
  <c r="H12" i="16"/>
  <c r="N12" i="16" s="1"/>
  <c r="D13" i="17" s="1"/>
  <c r="N13" i="17" s="1"/>
  <c r="H13" i="16"/>
  <c r="N13" i="16" s="1"/>
  <c r="D14" i="17" s="1"/>
  <c r="N14" i="17" s="1"/>
  <c r="H14" i="16"/>
  <c r="N14" i="16" s="1"/>
  <c r="D15" i="17" s="1"/>
  <c r="N15" i="17" s="1"/>
  <c r="H15" i="16"/>
  <c r="N15" i="16" s="1"/>
  <c r="D16" i="17" s="1"/>
  <c r="N16" i="17" s="1"/>
  <c r="H16" i="16"/>
  <c r="N16" i="16" s="1"/>
  <c r="D17" i="17" s="1"/>
  <c r="N17" i="17" s="1"/>
  <c r="H17" i="16"/>
  <c r="N17" i="16" s="1"/>
  <c r="D18" i="17" s="1"/>
  <c r="N18" i="17" s="1"/>
  <c r="H18" i="16"/>
  <c r="N18" i="16" s="1"/>
  <c r="D19" i="17" s="1"/>
  <c r="N19" i="17" s="1"/>
  <c r="H19" i="16"/>
  <c r="N19" i="16" s="1"/>
  <c r="D20" i="17" s="1"/>
  <c r="N20" i="17" s="1"/>
  <c r="H20" i="16"/>
  <c r="N20" i="16" s="1"/>
  <c r="D21" i="17" s="1"/>
  <c r="N21" i="17" s="1"/>
  <c r="H21" i="16"/>
  <c r="N21" i="16" s="1"/>
  <c r="D22" i="17" s="1"/>
  <c r="N22" i="17" s="1"/>
  <c r="H22" i="16"/>
  <c r="N22" i="16" s="1"/>
  <c r="D23" i="17" s="1"/>
  <c r="N23" i="17" s="1"/>
  <c r="H23" i="16"/>
  <c r="N23" i="16" s="1"/>
  <c r="D24" i="17" s="1"/>
  <c r="N24" i="17" s="1"/>
  <c r="H24" i="16"/>
  <c r="N24" i="16" s="1"/>
  <c r="D25" i="17" s="1"/>
  <c r="N25" i="17" s="1"/>
  <c r="H25" i="16"/>
  <c r="N25" i="16" s="1"/>
  <c r="D26" i="17" s="1"/>
  <c r="N26" i="17" s="1"/>
  <c r="H26" i="16"/>
  <c r="N26" i="16" s="1"/>
  <c r="D27" i="17" s="1"/>
  <c r="N27" i="17" s="1"/>
  <c r="H27" i="16"/>
  <c r="N27" i="16" s="1"/>
  <c r="D28" i="17" s="1"/>
  <c r="N28" i="17" s="1"/>
  <c r="H28" i="16"/>
  <c r="N28" i="16" s="1"/>
  <c r="D29" i="17" s="1"/>
  <c r="N29" i="17" s="1"/>
  <c r="H29" i="16"/>
  <c r="N29" i="16" s="1"/>
  <c r="D30" i="17" s="1"/>
  <c r="N30" i="17" s="1"/>
  <c r="H30" i="16"/>
  <c r="N30" i="16" s="1"/>
  <c r="D31" i="17" s="1"/>
  <c r="N31" i="17" s="1"/>
  <c r="H31" i="16"/>
  <c r="N31" i="16" s="1"/>
  <c r="D32" i="17" s="1"/>
  <c r="N32" i="17" s="1"/>
  <c r="H33" i="16"/>
  <c r="H34" i="16"/>
  <c r="N34" i="16" s="1"/>
  <c r="D35" i="17" s="1"/>
  <c r="N35" i="17" s="1"/>
  <c r="H35" i="16"/>
  <c r="N35" i="16" s="1"/>
  <c r="D36" i="17" s="1"/>
  <c r="N36" i="17" s="1"/>
  <c r="H36" i="16"/>
  <c r="N36" i="16" s="1"/>
  <c r="D37" i="17" s="1"/>
  <c r="N37" i="17" s="1"/>
  <c r="H37" i="16"/>
  <c r="N37" i="16" s="1"/>
  <c r="D38" i="17" s="1"/>
  <c r="N38" i="17" s="1"/>
  <c r="H38" i="16"/>
  <c r="N38" i="16" s="1"/>
  <c r="D39" i="17" s="1"/>
  <c r="N39" i="17" s="1"/>
  <c r="H40" i="16"/>
  <c r="H41" i="16"/>
  <c r="N41" i="16" s="1"/>
  <c r="D42" i="17" s="1"/>
  <c r="N42" i="17" s="1"/>
  <c r="H42" i="16"/>
  <c r="N42" i="16" s="1"/>
  <c r="D43" i="17" s="1"/>
  <c r="N43" i="17" s="1"/>
  <c r="H43" i="16"/>
  <c r="N43" i="16" s="1"/>
  <c r="D44" i="17" s="1"/>
  <c r="N44" i="17" s="1"/>
  <c r="H44" i="16"/>
  <c r="N44" i="16" s="1"/>
  <c r="D45" i="17" s="1"/>
  <c r="N45" i="17" s="1"/>
  <c r="H45" i="16"/>
  <c r="N45" i="16" s="1"/>
  <c r="D46" i="17" s="1"/>
  <c r="N46" i="17" s="1"/>
  <c r="H46" i="16"/>
  <c r="N46" i="16" s="1"/>
  <c r="D47" i="17" s="1"/>
  <c r="N47" i="17" s="1"/>
  <c r="H47" i="16"/>
  <c r="N47" i="16" s="1"/>
  <c r="D48" i="17" s="1"/>
  <c r="N48" i="17" s="1"/>
  <c r="H48" i="16"/>
  <c r="N48" i="16" s="1"/>
  <c r="D49" i="17" s="1"/>
  <c r="N49" i="17" s="1"/>
  <c r="H49" i="16"/>
  <c r="N49" i="16" s="1"/>
  <c r="D50" i="17" s="1"/>
  <c r="N50" i="17" s="1"/>
  <c r="H50" i="16"/>
  <c r="N50" i="16" s="1"/>
  <c r="D51" i="17" s="1"/>
  <c r="N51" i="17" s="1"/>
  <c r="H51" i="16"/>
  <c r="N51" i="16" s="1"/>
  <c r="D52" i="17" s="1"/>
  <c r="N52" i="17" s="1"/>
  <c r="H52" i="16"/>
  <c r="N52" i="16" s="1"/>
  <c r="D53" i="17" s="1"/>
  <c r="N53" i="17" s="1"/>
  <c r="H53" i="16"/>
  <c r="N53" i="16" s="1"/>
  <c r="D54" i="17" s="1"/>
  <c r="N54" i="17" s="1"/>
  <c r="H54" i="16"/>
  <c r="N54" i="16" s="1"/>
  <c r="D55" i="17" s="1"/>
  <c r="N55" i="17" s="1"/>
  <c r="H55" i="16"/>
  <c r="N55" i="16" s="1"/>
  <c r="D56" i="17" s="1"/>
  <c r="N56" i="17" s="1"/>
  <c r="H56" i="16"/>
  <c r="N56" i="16" s="1"/>
  <c r="D57" i="17" s="1"/>
  <c r="N57" i="17" s="1"/>
  <c r="H57" i="16"/>
  <c r="N57" i="16" s="1"/>
  <c r="D58" i="17" s="1"/>
  <c r="N58" i="17" s="1"/>
  <c r="H58" i="16"/>
  <c r="N58" i="16" s="1"/>
  <c r="D59" i="17" s="1"/>
  <c r="N59" i="17" s="1"/>
  <c r="H60" i="16"/>
  <c r="N60" i="16" s="1"/>
  <c r="H61" i="16"/>
  <c r="H62" i="16"/>
  <c r="N62" i="16" s="1"/>
  <c r="D63" i="17" s="1"/>
  <c r="N63" i="17" s="1"/>
  <c r="H64" i="16"/>
  <c r="H66" i="16" s="1"/>
  <c r="G12" i="16"/>
  <c r="M12" i="16" s="1"/>
  <c r="C13" i="17" s="1"/>
  <c r="M13" i="17" s="1"/>
  <c r="G13" i="16"/>
  <c r="M13" i="16" s="1"/>
  <c r="C14" i="17" s="1"/>
  <c r="M14" i="17" s="1"/>
  <c r="G14" i="16"/>
  <c r="M14" i="16" s="1"/>
  <c r="C15" i="17" s="1"/>
  <c r="M15" i="17" s="1"/>
  <c r="G15" i="16"/>
  <c r="M15" i="16" s="1"/>
  <c r="C16" i="17" s="1"/>
  <c r="M16" i="17" s="1"/>
  <c r="G16" i="16"/>
  <c r="M16" i="16" s="1"/>
  <c r="C17" i="17" s="1"/>
  <c r="M17" i="17" s="1"/>
  <c r="G17" i="16"/>
  <c r="G18" i="16"/>
  <c r="M18" i="16" s="1"/>
  <c r="C19" i="17" s="1"/>
  <c r="M19" i="17" s="1"/>
  <c r="G19" i="16"/>
  <c r="M19" i="16" s="1"/>
  <c r="C20" i="17" s="1"/>
  <c r="M20" i="17" s="1"/>
  <c r="G20" i="16"/>
  <c r="M20" i="16" s="1"/>
  <c r="C21" i="17" s="1"/>
  <c r="M21" i="17" s="1"/>
  <c r="G21" i="16"/>
  <c r="G22" i="16"/>
  <c r="M22" i="16" s="1"/>
  <c r="C23" i="17" s="1"/>
  <c r="M23" i="17" s="1"/>
  <c r="G23" i="16"/>
  <c r="M23" i="16" s="1"/>
  <c r="C24" i="17" s="1"/>
  <c r="M24" i="17" s="1"/>
  <c r="G24" i="16"/>
  <c r="M24" i="16" s="1"/>
  <c r="C25" i="17" s="1"/>
  <c r="M25" i="17" s="1"/>
  <c r="G25" i="16"/>
  <c r="G26" i="16"/>
  <c r="M26" i="16" s="1"/>
  <c r="C27" i="17" s="1"/>
  <c r="M27" i="17" s="1"/>
  <c r="G27" i="16"/>
  <c r="M27" i="16" s="1"/>
  <c r="C28" i="17" s="1"/>
  <c r="M28" i="17" s="1"/>
  <c r="G28" i="16"/>
  <c r="M28" i="16" s="1"/>
  <c r="C29" i="17" s="1"/>
  <c r="M29" i="17" s="1"/>
  <c r="G29" i="16"/>
  <c r="G30" i="16"/>
  <c r="M30" i="16" s="1"/>
  <c r="C31" i="17" s="1"/>
  <c r="M31" i="17" s="1"/>
  <c r="G31" i="16"/>
  <c r="M31" i="16" s="1"/>
  <c r="C32" i="17" s="1"/>
  <c r="M32" i="17" s="1"/>
  <c r="G33" i="16"/>
  <c r="G34" i="16"/>
  <c r="G35" i="16"/>
  <c r="M35" i="16" s="1"/>
  <c r="C36" i="17" s="1"/>
  <c r="M36" i="17" s="1"/>
  <c r="G36" i="16"/>
  <c r="M36" i="16" s="1"/>
  <c r="C37" i="17" s="1"/>
  <c r="M37" i="17" s="1"/>
  <c r="G37" i="16"/>
  <c r="M37" i="16" s="1"/>
  <c r="C38" i="17" s="1"/>
  <c r="M38" i="17" s="1"/>
  <c r="G38" i="16"/>
  <c r="M38" i="16" s="1"/>
  <c r="C39" i="17" s="1"/>
  <c r="M39" i="17" s="1"/>
  <c r="G40" i="16"/>
  <c r="G41" i="16"/>
  <c r="G42" i="16"/>
  <c r="M42" i="16" s="1"/>
  <c r="C43" i="17" s="1"/>
  <c r="M43" i="17" s="1"/>
  <c r="G43" i="16"/>
  <c r="M43" i="16" s="1"/>
  <c r="C44" i="17" s="1"/>
  <c r="M44" i="17" s="1"/>
  <c r="G44" i="16"/>
  <c r="M44" i="16" s="1"/>
  <c r="C45" i="17" s="1"/>
  <c r="M45" i="17" s="1"/>
  <c r="G45" i="16"/>
  <c r="G46" i="16"/>
  <c r="M46" i="16" s="1"/>
  <c r="C47" i="17" s="1"/>
  <c r="M47" i="17" s="1"/>
  <c r="G47" i="16"/>
  <c r="M47" i="16" s="1"/>
  <c r="C48" i="17" s="1"/>
  <c r="M48" i="17" s="1"/>
  <c r="G48" i="16"/>
  <c r="M48" i="16" s="1"/>
  <c r="C49" i="17" s="1"/>
  <c r="M49" i="17" s="1"/>
  <c r="G49" i="16"/>
  <c r="G50" i="16"/>
  <c r="M50" i="16" s="1"/>
  <c r="C51" i="17" s="1"/>
  <c r="M51" i="17" s="1"/>
  <c r="G51" i="16"/>
  <c r="M51" i="16" s="1"/>
  <c r="C52" i="17" s="1"/>
  <c r="M52" i="17" s="1"/>
  <c r="G52" i="16"/>
  <c r="M52" i="16" s="1"/>
  <c r="C53" i="17" s="1"/>
  <c r="M53" i="17" s="1"/>
  <c r="G53" i="16"/>
  <c r="G54" i="16"/>
  <c r="M54" i="16" s="1"/>
  <c r="C55" i="17" s="1"/>
  <c r="M55" i="17" s="1"/>
  <c r="G55" i="16"/>
  <c r="M55" i="16" s="1"/>
  <c r="C56" i="17" s="1"/>
  <c r="M56" i="17" s="1"/>
  <c r="G56" i="16"/>
  <c r="M56" i="16" s="1"/>
  <c r="C57" i="17" s="1"/>
  <c r="M57" i="17" s="1"/>
  <c r="G57" i="16"/>
  <c r="G58" i="16"/>
  <c r="M58" i="16" s="1"/>
  <c r="C59" i="17" s="1"/>
  <c r="M59" i="17" s="1"/>
  <c r="G60" i="16"/>
  <c r="G61" i="16"/>
  <c r="M61" i="16" s="1"/>
  <c r="C62" i="17" s="1"/>
  <c r="M62" i="17" s="1"/>
  <c r="G62" i="16"/>
  <c r="G64" i="16"/>
  <c r="H11" i="16"/>
  <c r="H32" i="16" s="1"/>
  <c r="G11" i="16"/>
  <c r="D66" i="15"/>
  <c r="E66" i="15"/>
  <c r="F66" i="15"/>
  <c r="G66" i="15"/>
  <c r="H66" i="15"/>
  <c r="I66" i="15"/>
  <c r="J66" i="15"/>
  <c r="K66" i="15"/>
  <c r="L66" i="15"/>
  <c r="C66" i="15"/>
  <c r="D63" i="15"/>
  <c r="E63" i="15"/>
  <c r="F63" i="15"/>
  <c r="G63" i="15"/>
  <c r="H63" i="15"/>
  <c r="I63" i="15"/>
  <c r="J63" i="15"/>
  <c r="K63" i="15"/>
  <c r="L63" i="15"/>
  <c r="C63" i="15"/>
  <c r="D59" i="15"/>
  <c r="E59" i="15"/>
  <c r="F59" i="15"/>
  <c r="G59" i="15"/>
  <c r="H59" i="15"/>
  <c r="I59" i="15"/>
  <c r="J59" i="15"/>
  <c r="K59" i="15"/>
  <c r="L59" i="15"/>
  <c r="C59" i="15"/>
  <c r="D39" i="15"/>
  <c r="E39" i="15"/>
  <c r="F39" i="15"/>
  <c r="G39" i="15"/>
  <c r="H39" i="15"/>
  <c r="I39" i="15"/>
  <c r="J39" i="15"/>
  <c r="K39" i="15"/>
  <c r="L39" i="15"/>
  <c r="C39" i="15"/>
  <c r="D32" i="15"/>
  <c r="E32" i="15"/>
  <c r="F32" i="15"/>
  <c r="G32" i="15"/>
  <c r="H32" i="15"/>
  <c r="I32" i="15"/>
  <c r="J32" i="15"/>
  <c r="K32" i="15"/>
  <c r="L32" i="15"/>
  <c r="C32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3" i="15"/>
  <c r="N34" i="15"/>
  <c r="N35" i="15"/>
  <c r="N36" i="15"/>
  <c r="N37" i="15"/>
  <c r="N38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60" i="15"/>
  <c r="N61" i="15"/>
  <c r="N62" i="15"/>
  <c r="N64" i="15"/>
  <c r="N66" i="15" s="1"/>
  <c r="N65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3" i="15"/>
  <c r="M34" i="15"/>
  <c r="M35" i="15"/>
  <c r="M36" i="15"/>
  <c r="M37" i="15"/>
  <c r="M38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60" i="15"/>
  <c r="M61" i="15"/>
  <c r="M62" i="15"/>
  <c r="M64" i="15"/>
  <c r="M66" i="15" s="1"/>
  <c r="M65" i="15"/>
  <c r="N11" i="15"/>
  <c r="N32" i="15" s="1"/>
  <c r="M11" i="15"/>
  <c r="F66" i="14"/>
  <c r="I66" i="14"/>
  <c r="L66" i="14"/>
  <c r="O66" i="14"/>
  <c r="F63" i="14"/>
  <c r="I63" i="14"/>
  <c r="L63" i="14"/>
  <c r="O63" i="14"/>
  <c r="F59" i="14"/>
  <c r="I59" i="14"/>
  <c r="L59" i="14"/>
  <c r="O59" i="14"/>
  <c r="F39" i="14"/>
  <c r="I39" i="14"/>
  <c r="L39" i="14"/>
  <c r="O39" i="14"/>
  <c r="F32" i="14"/>
  <c r="I32" i="14"/>
  <c r="L32" i="14"/>
  <c r="O32" i="14"/>
  <c r="I65" i="13"/>
  <c r="I64" i="13"/>
  <c r="I61" i="13"/>
  <c r="I62" i="13"/>
  <c r="I6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34" i="13"/>
  <c r="I35" i="13"/>
  <c r="I36" i="13"/>
  <c r="I37" i="13"/>
  <c r="I38" i="13"/>
  <c r="I40" i="13"/>
  <c r="I33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11" i="13"/>
  <c r="F65" i="13"/>
  <c r="F61" i="13"/>
  <c r="F62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34" i="13"/>
  <c r="F35" i="13"/>
  <c r="F36" i="13"/>
  <c r="F37" i="13"/>
  <c r="F38" i="13"/>
  <c r="F64" i="13"/>
  <c r="F60" i="13"/>
  <c r="F40" i="13"/>
  <c r="F33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11" i="13"/>
  <c r="C65" i="13"/>
  <c r="C64" i="13"/>
  <c r="C61" i="13"/>
  <c r="C62" i="13"/>
  <c r="C6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40" i="13"/>
  <c r="C34" i="13"/>
  <c r="C35" i="13"/>
  <c r="C36" i="13"/>
  <c r="C37" i="13"/>
  <c r="C38" i="13"/>
  <c r="C33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12" i="13"/>
  <c r="C11" i="13"/>
  <c r="D66" i="12"/>
  <c r="E66" i="12"/>
  <c r="G66" i="12"/>
  <c r="H66" i="12"/>
  <c r="I66" i="12"/>
  <c r="K66" i="12"/>
  <c r="L66" i="12"/>
  <c r="M66" i="12"/>
  <c r="O66" i="12"/>
  <c r="P66" i="12"/>
  <c r="Q66" i="12"/>
  <c r="S66" i="12"/>
  <c r="T66" i="12"/>
  <c r="U66" i="12"/>
  <c r="W66" i="12"/>
  <c r="X66" i="12"/>
  <c r="Y66" i="12"/>
  <c r="C66" i="12"/>
  <c r="D63" i="12"/>
  <c r="E63" i="12"/>
  <c r="G63" i="12"/>
  <c r="H63" i="12"/>
  <c r="I63" i="12"/>
  <c r="K63" i="12"/>
  <c r="L63" i="12"/>
  <c r="M63" i="12"/>
  <c r="O63" i="12"/>
  <c r="P63" i="12"/>
  <c r="Q63" i="12"/>
  <c r="S63" i="12"/>
  <c r="T63" i="12"/>
  <c r="U63" i="12"/>
  <c r="W63" i="12"/>
  <c r="X63" i="12"/>
  <c r="Y63" i="12"/>
  <c r="C63" i="12"/>
  <c r="D59" i="12"/>
  <c r="E59" i="12"/>
  <c r="G59" i="12"/>
  <c r="H59" i="12"/>
  <c r="I59" i="12"/>
  <c r="K59" i="12"/>
  <c r="L59" i="12"/>
  <c r="M59" i="12"/>
  <c r="O59" i="12"/>
  <c r="P59" i="12"/>
  <c r="Q59" i="12"/>
  <c r="S59" i="12"/>
  <c r="T59" i="12"/>
  <c r="U59" i="12"/>
  <c r="W59" i="12"/>
  <c r="X59" i="12"/>
  <c r="Y59" i="12"/>
  <c r="C59" i="12"/>
  <c r="D39" i="12"/>
  <c r="E39" i="12"/>
  <c r="G39" i="12"/>
  <c r="H39" i="12"/>
  <c r="I39" i="12"/>
  <c r="K39" i="12"/>
  <c r="L39" i="12"/>
  <c r="M39" i="12"/>
  <c r="O39" i="12"/>
  <c r="P39" i="12"/>
  <c r="Q39" i="12"/>
  <c r="S39" i="12"/>
  <c r="T39" i="12"/>
  <c r="U39" i="12"/>
  <c r="W39" i="12"/>
  <c r="X39" i="12"/>
  <c r="Y39" i="12"/>
  <c r="C39" i="12"/>
  <c r="D32" i="12"/>
  <c r="E32" i="12"/>
  <c r="G32" i="12"/>
  <c r="H32" i="12"/>
  <c r="I32" i="12"/>
  <c r="K32" i="12"/>
  <c r="L32" i="12"/>
  <c r="M32" i="12"/>
  <c r="O32" i="12"/>
  <c r="P32" i="12"/>
  <c r="Q32" i="12"/>
  <c r="S32" i="12"/>
  <c r="T32" i="12"/>
  <c r="U32" i="12"/>
  <c r="W32" i="12"/>
  <c r="X32" i="12"/>
  <c r="Y32" i="12"/>
  <c r="Y67" i="12" s="1"/>
  <c r="C32" i="12"/>
  <c r="Z65" i="12"/>
  <c r="S65" i="13" s="1"/>
  <c r="T65" i="13" s="1"/>
  <c r="Z64" i="12"/>
  <c r="S64" i="13" s="1"/>
  <c r="T64" i="13" s="1"/>
  <c r="Z62" i="12"/>
  <c r="S62" i="13" s="1"/>
  <c r="T62" i="13" s="1"/>
  <c r="Z61" i="12"/>
  <c r="S61" i="13" s="1"/>
  <c r="T61" i="13" s="1"/>
  <c r="Z60" i="12"/>
  <c r="S60" i="13" s="1"/>
  <c r="Z58" i="12"/>
  <c r="S58" i="13" s="1"/>
  <c r="T58" i="13" s="1"/>
  <c r="Z57" i="12"/>
  <c r="S57" i="13" s="1"/>
  <c r="Z56" i="12"/>
  <c r="S56" i="13" s="1"/>
  <c r="T56" i="13" s="1"/>
  <c r="Z55" i="12"/>
  <c r="S55" i="13" s="1"/>
  <c r="T55" i="13" s="1"/>
  <c r="Z54" i="12"/>
  <c r="S54" i="13" s="1"/>
  <c r="T54" i="13" s="1"/>
  <c r="Z53" i="12"/>
  <c r="S53" i="13" s="1"/>
  <c r="T53" i="13" s="1"/>
  <c r="Z52" i="12"/>
  <c r="S52" i="13" s="1"/>
  <c r="T52" i="13" s="1"/>
  <c r="Z51" i="12"/>
  <c r="S51" i="13" s="1"/>
  <c r="T51" i="13" s="1"/>
  <c r="Z50" i="12"/>
  <c r="S50" i="13" s="1"/>
  <c r="T50" i="13" s="1"/>
  <c r="Z49" i="12"/>
  <c r="S49" i="13" s="1"/>
  <c r="T49" i="13" s="1"/>
  <c r="Z48" i="12"/>
  <c r="S48" i="13" s="1"/>
  <c r="T48" i="13" s="1"/>
  <c r="Z47" i="12"/>
  <c r="S47" i="13" s="1"/>
  <c r="T47" i="13" s="1"/>
  <c r="Z46" i="12"/>
  <c r="S46" i="13" s="1"/>
  <c r="T46" i="13" s="1"/>
  <c r="Z45" i="12"/>
  <c r="S45" i="13" s="1"/>
  <c r="T45" i="13" s="1"/>
  <c r="Z44" i="12"/>
  <c r="S44" i="13" s="1"/>
  <c r="T44" i="13" s="1"/>
  <c r="Z43" i="12"/>
  <c r="S43" i="13" s="1"/>
  <c r="T43" i="13" s="1"/>
  <c r="Z42" i="12"/>
  <c r="S42" i="13" s="1"/>
  <c r="T42" i="13" s="1"/>
  <c r="Z41" i="12"/>
  <c r="Z40" i="12"/>
  <c r="S40" i="13" s="1"/>
  <c r="Z38" i="12"/>
  <c r="S38" i="13" s="1"/>
  <c r="Z37" i="12"/>
  <c r="S37" i="13" s="1"/>
  <c r="T37" i="13" s="1"/>
  <c r="Z36" i="12"/>
  <c r="S36" i="13" s="1"/>
  <c r="T36" i="13" s="1"/>
  <c r="Z35" i="12"/>
  <c r="S35" i="13" s="1"/>
  <c r="T35" i="13" s="1"/>
  <c r="Z34" i="12"/>
  <c r="S34" i="13" s="1"/>
  <c r="Z33" i="12"/>
  <c r="S33" i="13" s="1"/>
  <c r="T33" i="13" s="1"/>
  <c r="Z31" i="12"/>
  <c r="S31" i="13" s="1"/>
  <c r="T31" i="13" s="1"/>
  <c r="Z30" i="12"/>
  <c r="S30" i="13" s="1"/>
  <c r="T30" i="13" s="1"/>
  <c r="Z29" i="12"/>
  <c r="S29" i="13" s="1"/>
  <c r="T29" i="13" s="1"/>
  <c r="Z28" i="12"/>
  <c r="S28" i="13" s="1"/>
  <c r="T28" i="13" s="1"/>
  <c r="Z27" i="12"/>
  <c r="S27" i="13" s="1"/>
  <c r="T27" i="13" s="1"/>
  <c r="Z26" i="12"/>
  <c r="S26" i="13" s="1"/>
  <c r="T26" i="13" s="1"/>
  <c r="Z25" i="12"/>
  <c r="S25" i="13" s="1"/>
  <c r="T25" i="13" s="1"/>
  <c r="Z24" i="12"/>
  <c r="S24" i="13" s="1"/>
  <c r="T24" i="13" s="1"/>
  <c r="Z23" i="12"/>
  <c r="S23" i="13" s="1"/>
  <c r="Z22" i="12"/>
  <c r="S22" i="13" s="1"/>
  <c r="T22" i="13" s="1"/>
  <c r="Z21" i="12"/>
  <c r="S21" i="13" s="1"/>
  <c r="T21" i="13" s="1"/>
  <c r="Z20" i="12"/>
  <c r="S20" i="13" s="1"/>
  <c r="T20" i="13" s="1"/>
  <c r="Z19" i="12"/>
  <c r="S19" i="13" s="1"/>
  <c r="T19" i="13" s="1"/>
  <c r="Z18" i="12"/>
  <c r="S18" i="13" s="1"/>
  <c r="T18" i="13" s="1"/>
  <c r="Z17" i="12"/>
  <c r="S17" i="13" s="1"/>
  <c r="T17" i="13" s="1"/>
  <c r="Z16" i="12"/>
  <c r="S16" i="13" s="1"/>
  <c r="T16" i="13" s="1"/>
  <c r="Z15" i="12"/>
  <c r="S15" i="13" s="1"/>
  <c r="T15" i="13" s="1"/>
  <c r="Z14" i="12"/>
  <c r="S14" i="13" s="1"/>
  <c r="T14" i="13" s="1"/>
  <c r="Z13" i="12"/>
  <c r="S13" i="13" s="1"/>
  <c r="T13" i="13" s="1"/>
  <c r="Z12" i="12"/>
  <c r="S12" i="13" s="1"/>
  <c r="T12" i="13" s="1"/>
  <c r="Z11" i="12"/>
  <c r="S11" i="13" s="1"/>
  <c r="T11" i="13" s="1"/>
  <c r="V65" i="12"/>
  <c r="P65" i="13" s="1"/>
  <c r="Q65" i="13" s="1"/>
  <c r="V64" i="12"/>
  <c r="P64" i="13" s="1"/>
  <c r="V62" i="12"/>
  <c r="P62" i="13" s="1"/>
  <c r="Q62" i="13" s="1"/>
  <c r="V61" i="12"/>
  <c r="P61" i="13" s="1"/>
  <c r="Q61" i="13" s="1"/>
  <c r="V60" i="12"/>
  <c r="P60" i="13" s="1"/>
  <c r="Q60" i="13" s="1"/>
  <c r="V58" i="12"/>
  <c r="P58" i="13" s="1"/>
  <c r="Q58" i="13" s="1"/>
  <c r="V57" i="12"/>
  <c r="P57" i="13" s="1"/>
  <c r="Q57" i="13" s="1"/>
  <c r="V56" i="12"/>
  <c r="P56" i="13" s="1"/>
  <c r="Q56" i="13" s="1"/>
  <c r="V55" i="12"/>
  <c r="P55" i="13" s="1"/>
  <c r="Q55" i="13" s="1"/>
  <c r="V54" i="12"/>
  <c r="P54" i="13" s="1"/>
  <c r="Q54" i="13" s="1"/>
  <c r="V53" i="12"/>
  <c r="P53" i="13" s="1"/>
  <c r="Q53" i="13" s="1"/>
  <c r="V52" i="12"/>
  <c r="P52" i="13" s="1"/>
  <c r="Q52" i="13" s="1"/>
  <c r="V51" i="12"/>
  <c r="P51" i="13" s="1"/>
  <c r="Q51" i="13" s="1"/>
  <c r="V50" i="12"/>
  <c r="P50" i="13" s="1"/>
  <c r="Q50" i="13" s="1"/>
  <c r="V49" i="12"/>
  <c r="P49" i="13" s="1"/>
  <c r="V48" i="12"/>
  <c r="P48" i="13" s="1"/>
  <c r="V47" i="12"/>
  <c r="P47" i="13" s="1"/>
  <c r="V46" i="12"/>
  <c r="P46" i="13" s="1"/>
  <c r="Q46" i="13" s="1"/>
  <c r="V45" i="12"/>
  <c r="P45" i="13" s="1"/>
  <c r="Q45" i="13" s="1"/>
  <c r="V44" i="12"/>
  <c r="P44" i="13" s="1"/>
  <c r="Q44" i="13" s="1"/>
  <c r="V43" i="12"/>
  <c r="P43" i="13" s="1"/>
  <c r="Q43" i="13" s="1"/>
  <c r="V42" i="12"/>
  <c r="P42" i="13" s="1"/>
  <c r="Q42" i="13" s="1"/>
  <c r="V41" i="12"/>
  <c r="P41" i="13" s="1"/>
  <c r="Q41" i="13" s="1"/>
  <c r="V40" i="12"/>
  <c r="P40" i="13" s="1"/>
  <c r="Q40" i="13" s="1"/>
  <c r="V38" i="12"/>
  <c r="P38" i="13" s="1"/>
  <c r="Q38" i="13" s="1"/>
  <c r="V37" i="12"/>
  <c r="P37" i="13" s="1"/>
  <c r="V36" i="12"/>
  <c r="P36" i="13" s="1"/>
  <c r="Q36" i="13" s="1"/>
  <c r="V35" i="12"/>
  <c r="P35" i="13" s="1"/>
  <c r="Q35" i="13" s="1"/>
  <c r="V34" i="12"/>
  <c r="P34" i="13" s="1"/>
  <c r="Q34" i="13" s="1"/>
  <c r="V33" i="12"/>
  <c r="P33" i="13" s="1"/>
  <c r="V31" i="12"/>
  <c r="P31" i="13" s="1"/>
  <c r="Q31" i="13" s="1"/>
  <c r="V30" i="12"/>
  <c r="P30" i="13" s="1"/>
  <c r="Q30" i="13" s="1"/>
  <c r="V29" i="12"/>
  <c r="P29" i="13" s="1"/>
  <c r="Q29" i="13" s="1"/>
  <c r="V28" i="12"/>
  <c r="P28" i="13" s="1"/>
  <c r="Q28" i="13" s="1"/>
  <c r="V27" i="12"/>
  <c r="P27" i="13" s="1"/>
  <c r="Q27" i="13" s="1"/>
  <c r="V26" i="12"/>
  <c r="P26" i="13" s="1"/>
  <c r="Q26" i="13" s="1"/>
  <c r="V25" i="12"/>
  <c r="P25" i="13" s="1"/>
  <c r="Q25" i="13" s="1"/>
  <c r="V24" i="12"/>
  <c r="P24" i="13" s="1"/>
  <c r="Q24" i="13" s="1"/>
  <c r="V23" i="12"/>
  <c r="P23" i="13" s="1"/>
  <c r="Q23" i="13" s="1"/>
  <c r="V22" i="12"/>
  <c r="P22" i="13" s="1"/>
  <c r="Q22" i="13" s="1"/>
  <c r="V21" i="12"/>
  <c r="P21" i="13" s="1"/>
  <c r="Q21" i="13" s="1"/>
  <c r="V20" i="12"/>
  <c r="P20" i="13" s="1"/>
  <c r="Q20" i="13" s="1"/>
  <c r="V19" i="12"/>
  <c r="P19" i="13" s="1"/>
  <c r="Q19" i="13" s="1"/>
  <c r="V18" i="12"/>
  <c r="P18" i="13" s="1"/>
  <c r="Q18" i="13" s="1"/>
  <c r="V17" i="12"/>
  <c r="P17" i="13" s="1"/>
  <c r="Q17" i="13" s="1"/>
  <c r="V16" i="12"/>
  <c r="P16" i="13" s="1"/>
  <c r="Q16" i="13" s="1"/>
  <c r="V15" i="12"/>
  <c r="P15" i="13" s="1"/>
  <c r="V14" i="12"/>
  <c r="P14" i="13" s="1"/>
  <c r="Q14" i="13" s="1"/>
  <c r="V13" i="12"/>
  <c r="P13" i="13" s="1"/>
  <c r="Q13" i="13" s="1"/>
  <c r="V12" i="12"/>
  <c r="P12" i="13" s="1"/>
  <c r="Q12" i="13" s="1"/>
  <c r="V11" i="12"/>
  <c r="P11" i="13" s="1"/>
  <c r="Q11" i="13" s="1"/>
  <c r="R65" i="12"/>
  <c r="R64" i="12"/>
  <c r="M64" i="14" s="1"/>
  <c r="R62" i="12"/>
  <c r="M62" i="14" s="1"/>
  <c r="N62" i="14" s="1"/>
  <c r="R61" i="12"/>
  <c r="M61" i="14" s="1"/>
  <c r="N61" i="14" s="1"/>
  <c r="R60" i="12"/>
  <c r="M60" i="14" s="1"/>
  <c r="R58" i="12"/>
  <c r="M58" i="14" s="1"/>
  <c r="N58" i="14" s="1"/>
  <c r="R57" i="12"/>
  <c r="M57" i="14" s="1"/>
  <c r="N57" i="14" s="1"/>
  <c r="R56" i="12"/>
  <c r="M56" i="14" s="1"/>
  <c r="N56" i="14" s="1"/>
  <c r="R55" i="12"/>
  <c r="M55" i="14" s="1"/>
  <c r="N55" i="14" s="1"/>
  <c r="R54" i="12"/>
  <c r="M54" i="14" s="1"/>
  <c r="N54" i="14" s="1"/>
  <c r="R53" i="12"/>
  <c r="M53" i="14" s="1"/>
  <c r="N53" i="14" s="1"/>
  <c r="R52" i="12"/>
  <c r="M52" i="14" s="1"/>
  <c r="N52" i="14" s="1"/>
  <c r="R51" i="12"/>
  <c r="M51" i="14" s="1"/>
  <c r="N51" i="14" s="1"/>
  <c r="R50" i="12"/>
  <c r="M50" i="14" s="1"/>
  <c r="N50" i="14" s="1"/>
  <c r="R49" i="12"/>
  <c r="M49" i="14" s="1"/>
  <c r="N49" i="14" s="1"/>
  <c r="R48" i="12"/>
  <c r="M48" i="14" s="1"/>
  <c r="N48" i="14" s="1"/>
  <c r="R47" i="12"/>
  <c r="M47" i="14" s="1"/>
  <c r="N47" i="14" s="1"/>
  <c r="R46" i="12"/>
  <c r="M46" i="14" s="1"/>
  <c r="N46" i="14" s="1"/>
  <c r="R45" i="12"/>
  <c r="M45" i="14" s="1"/>
  <c r="N45" i="14" s="1"/>
  <c r="R44" i="12"/>
  <c r="M44" i="14" s="1"/>
  <c r="N44" i="14" s="1"/>
  <c r="R43" i="12"/>
  <c r="M43" i="14" s="1"/>
  <c r="N43" i="14" s="1"/>
  <c r="R42" i="12"/>
  <c r="M42" i="14" s="1"/>
  <c r="N42" i="14" s="1"/>
  <c r="R41" i="12"/>
  <c r="M41" i="14" s="1"/>
  <c r="N41" i="14" s="1"/>
  <c r="R40" i="12"/>
  <c r="M40" i="14" s="1"/>
  <c r="R38" i="12"/>
  <c r="M38" i="14" s="1"/>
  <c r="N38" i="14" s="1"/>
  <c r="R37" i="12"/>
  <c r="M37" i="14" s="1"/>
  <c r="N37" i="14" s="1"/>
  <c r="R36" i="12"/>
  <c r="M36" i="14" s="1"/>
  <c r="N36" i="14" s="1"/>
  <c r="R35" i="12"/>
  <c r="M35" i="14" s="1"/>
  <c r="N35" i="14" s="1"/>
  <c r="R34" i="12"/>
  <c r="M34" i="14" s="1"/>
  <c r="N34" i="14" s="1"/>
  <c r="R33" i="12"/>
  <c r="M33" i="14" s="1"/>
  <c r="R31" i="12"/>
  <c r="M31" i="14" s="1"/>
  <c r="N31" i="14" s="1"/>
  <c r="R30" i="12"/>
  <c r="M30" i="14" s="1"/>
  <c r="N30" i="14" s="1"/>
  <c r="R29" i="12"/>
  <c r="M29" i="14" s="1"/>
  <c r="N29" i="14" s="1"/>
  <c r="R28" i="12"/>
  <c r="M28" i="14" s="1"/>
  <c r="N28" i="14" s="1"/>
  <c r="R27" i="12"/>
  <c r="M27" i="14" s="1"/>
  <c r="N27" i="14" s="1"/>
  <c r="R26" i="12"/>
  <c r="M26" i="14" s="1"/>
  <c r="N26" i="14" s="1"/>
  <c r="R25" i="12"/>
  <c r="M25" i="14" s="1"/>
  <c r="N25" i="14" s="1"/>
  <c r="R24" i="12"/>
  <c r="M24" i="14" s="1"/>
  <c r="N24" i="14" s="1"/>
  <c r="R23" i="12"/>
  <c r="M23" i="14" s="1"/>
  <c r="N23" i="14" s="1"/>
  <c r="R22" i="12"/>
  <c r="M22" i="14" s="1"/>
  <c r="N22" i="14" s="1"/>
  <c r="R21" i="12"/>
  <c r="M21" i="14" s="1"/>
  <c r="N21" i="14" s="1"/>
  <c r="R20" i="12"/>
  <c r="M20" i="14" s="1"/>
  <c r="N20" i="14" s="1"/>
  <c r="R19" i="12"/>
  <c r="M19" i="14" s="1"/>
  <c r="N19" i="14" s="1"/>
  <c r="R18" i="12"/>
  <c r="M18" i="14" s="1"/>
  <c r="N18" i="14" s="1"/>
  <c r="R17" i="12"/>
  <c r="M17" i="14" s="1"/>
  <c r="N17" i="14" s="1"/>
  <c r="R16" i="12"/>
  <c r="M16" i="14" s="1"/>
  <c r="N16" i="14" s="1"/>
  <c r="R15" i="12"/>
  <c r="M15" i="14" s="1"/>
  <c r="N15" i="14" s="1"/>
  <c r="R14" i="12"/>
  <c r="M14" i="14" s="1"/>
  <c r="N14" i="14" s="1"/>
  <c r="R13" i="12"/>
  <c r="M13" i="14" s="1"/>
  <c r="N13" i="14" s="1"/>
  <c r="R12" i="12"/>
  <c r="M12" i="14" s="1"/>
  <c r="N12" i="14" s="1"/>
  <c r="R11" i="12"/>
  <c r="M11" i="14" s="1"/>
  <c r="N65" i="12"/>
  <c r="N64" i="12"/>
  <c r="J64" i="14" s="1"/>
  <c r="N62" i="12"/>
  <c r="J62" i="14" s="1"/>
  <c r="K62" i="14" s="1"/>
  <c r="N61" i="12"/>
  <c r="N60" i="12"/>
  <c r="J60" i="14" s="1"/>
  <c r="N58" i="12"/>
  <c r="J58" i="14" s="1"/>
  <c r="K58" i="14" s="1"/>
  <c r="N57" i="12"/>
  <c r="J57" i="14" s="1"/>
  <c r="K57" i="14" s="1"/>
  <c r="N56" i="12"/>
  <c r="J56" i="14" s="1"/>
  <c r="K56" i="14" s="1"/>
  <c r="N55" i="12"/>
  <c r="J55" i="14" s="1"/>
  <c r="K55" i="14" s="1"/>
  <c r="N54" i="12"/>
  <c r="J54" i="14" s="1"/>
  <c r="K54" i="14" s="1"/>
  <c r="N53" i="12"/>
  <c r="J53" i="14" s="1"/>
  <c r="K53" i="14" s="1"/>
  <c r="N52" i="12"/>
  <c r="J52" i="14" s="1"/>
  <c r="K52" i="14" s="1"/>
  <c r="N51" i="12"/>
  <c r="J51" i="14" s="1"/>
  <c r="K51" i="14" s="1"/>
  <c r="N50" i="12"/>
  <c r="J50" i="14" s="1"/>
  <c r="K50" i="14" s="1"/>
  <c r="N49" i="12"/>
  <c r="J49" i="14" s="1"/>
  <c r="K49" i="14" s="1"/>
  <c r="N48" i="12"/>
  <c r="J48" i="14" s="1"/>
  <c r="K48" i="14" s="1"/>
  <c r="N47" i="12"/>
  <c r="J47" i="14" s="1"/>
  <c r="K47" i="14" s="1"/>
  <c r="N46" i="12"/>
  <c r="J46" i="14" s="1"/>
  <c r="K46" i="14" s="1"/>
  <c r="N45" i="12"/>
  <c r="J45" i="14" s="1"/>
  <c r="K45" i="14" s="1"/>
  <c r="N44" i="12"/>
  <c r="J44" i="14" s="1"/>
  <c r="K44" i="14" s="1"/>
  <c r="N43" i="12"/>
  <c r="J43" i="14" s="1"/>
  <c r="K43" i="14" s="1"/>
  <c r="N42" i="12"/>
  <c r="J42" i="14" s="1"/>
  <c r="K42" i="14" s="1"/>
  <c r="N41" i="12"/>
  <c r="J41" i="14" s="1"/>
  <c r="K41" i="14" s="1"/>
  <c r="N40" i="12"/>
  <c r="J40" i="14" s="1"/>
  <c r="N38" i="12"/>
  <c r="J38" i="14" s="1"/>
  <c r="K38" i="14" s="1"/>
  <c r="N37" i="12"/>
  <c r="J37" i="14" s="1"/>
  <c r="K37" i="14" s="1"/>
  <c r="N36" i="12"/>
  <c r="J36" i="14" s="1"/>
  <c r="K36" i="14" s="1"/>
  <c r="N35" i="12"/>
  <c r="J35" i="14" s="1"/>
  <c r="K35" i="14" s="1"/>
  <c r="N34" i="12"/>
  <c r="J34" i="14" s="1"/>
  <c r="K34" i="14" s="1"/>
  <c r="N33" i="12"/>
  <c r="J33" i="14" s="1"/>
  <c r="N31" i="12"/>
  <c r="J31" i="14" s="1"/>
  <c r="K31" i="14" s="1"/>
  <c r="N30" i="12"/>
  <c r="J30" i="14" s="1"/>
  <c r="K30" i="14" s="1"/>
  <c r="N29" i="12"/>
  <c r="J29" i="14" s="1"/>
  <c r="K29" i="14" s="1"/>
  <c r="N28" i="12"/>
  <c r="J28" i="14" s="1"/>
  <c r="K28" i="14" s="1"/>
  <c r="N27" i="12"/>
  <c r="J27" i="14" s="1"/>
  <c r="K27" i="14" s="1"/>
  <c r="N26" i="12"/>
  <c r="J26" i="14" s="1"/>
  <c r="K26" i="14" s="1"/>
  <c r="N25" i="12"/>
  <c r="J25" i="14" s="1"/>
  <c r="K25" i="14" s="1"/>
  <c r="N24" i="12"/>
  <c r="J24" i="14" s="1"/>
  <c r="K24" i="14" s="1"/>
  <c r="N23" i="12"/>
  <c r="J23" i="14" s="1"/>
  <c r="K23" i="14" s="1"/>
  <c r="N22" i="12"/>
  <c r="J22" i="14" s="1"/>
  <c r="K22" i="14" s="1"/>
  <c r="N21" i="12"/>
  <c r="J21" i="14" s="1"/>
  <c r="K21" i="14" s="1"/>
  <c r="N20" i="12"/>
  <c r="J20" i="14" s="1"/>
  <c r="K20" i="14" s="1"/>
  <c r="N19" i="12"/>
  <c r="J19" i="14" s="1"/>
  <c r="K19" i="14" s="1"/>
  <c r="N18" i="12"/>
  <c r="J18" i="14" s="1"/>
  <c r="K18" i="14" s="1"/>
  <c r="N17" i="12"/>
  <c r="J17" i="14" s="1"/>
  <c r="K17" i="14" s="1"/>
  <c r="N16" i="12"/>
  <c r="J16" i="14" s="1"/>
  <c r="K16" i="14" s="1"/>
  <c r="N15" i="12"/>
  <c r="J15" i="14" s="1"/>
  <c r="K15" i="14" s="1"/>
  <c r="N14" i="12"/>
  <c r="J14" i="14" s="1"/>
  <c r="K14" i="14" s="1"/>
  <c r="N13" i="12"/>
  <c r="J13" i="14" s="1"/>
  <c r="K13" i="14" s="1"/>
  <c r="N12" i="12"/>
  <c r="J12" i="14" s="1"/>
  <c r="K12" i="14" s="1"/>
  <c r="N11" i="12"/>
  <c r="J65" i="12"/>
  <c r="J64" i="12"/>
  <c r="G64" i="14" s="1"/>
  <c r="J62" i="12"/>
  <c r="G62" i="14" s="1"/>
  <c r="H62" i="14" s="1"/>
  <c r="J61" i="12"/>
  <c r="G61" i="14" s="1"/>
  <c r="H61" i="14" s="1"/>
  <c r="J60" i="12"/>
  <c r="G60" i="14" s="1"/>
  <c r="J58" i="12"/>
  <c r="G58" i="14" s="1"/>
  <c r="H58" i="14" s="1"/>
  <c r="J57" i="12"/>
  <c r="G57" i="14" s="1"/>
  <c r="H57" i="14" s="1"/>
  <c r="J56" i="12"/>
  <c r="G56" i="14" s="1"/>
  <c r="H56" i="14" s="1"/>
  <c r="J55" i="12"/>
  <c r="G55" i="14" s="1"/>
  <c r="H55" i="14" s="1"/>
  <c r="J54" i="12"/>
  <c r="G54" i="14" s="1"/>
  <c r="H54" i="14" s="1"/>
  <c r="J53" i="12"/>
  <c r="G53" i="14" s="1"/>
  <c r="H53" i="14" s="1"/>
  <c r="J52" i="12"/>
  <c r="G52" i="14" s="1"/>
  <c r="H52" i="14" s="1"/>
  <c r="J51" i="12"/>
  <c r="G51" i="14" s="1"/>
  <c r="H51" i="14" s="1"/>
  <c r="J50" i="12"/>
  <c r="G50" i="14" s="1"/>
  <c r="H50" i="14" s="1"/>
  <c r="J49" i="12"/>
  <c r="G49" i="14" s="1"/>
  <c r="H49" i="14" s="1"/>
  <c r="J48" i="12"/>
  <c r="G48" i="14" s="1"/>
  <c r="H48" i="14" s="1"/>
  <c r="J47" i="12"/>
  <c r="G47" i="14" s="1"/>
  <c r="H47" i="14" s="1"/>
  <c r="J46" i="12"/>
  <c r="G46" i="14" s="1"/>
  <c r="H46" i="14" s="1"/>
  <c r="J45" i="12"/>
  <c r="G45" i="14" s="1"/>
  <c r="H45" i="14" s="1"/>
  <c r="J44" i="12"/>
  <c r="G44" i="14" s="1"/>
  <c r="H44" i="14" s="1"/>
  <c r="J43" i="12"/>
  <c r="G43" i="14" s="1"/>
  <c r="H43" i="14" s="1"/>
  <c r="J42" i="12"/>
  <c r="G42" i="14" s="1"/>
  <c r="H42" i="14" s="1"/>
  <c r="J41" i="12"/>
  <c r="G41" i="14" s="1"/>
  <c r="H41" i="14" s="1"/>
  <c r="J40" i="12"/>
  <c r="G40" i="14" s="1"/>
  <c r="J38" i="12"/>
  <c r="G38" i="14" s="1"/>
  <c r="H38" i="14" s="1"/>
  <c r="J37" i="12"/>
  <c r="G37" i="14" s="1"/>
  <c r="H37" i="14" s="1"/>
  <c r="J36" i="12"/>
  <c r="G36" i="14" s="1"/>
  <c r="H36" i="14" s="1"/>
  <c r="J35" i="12"/>
  <c r="G35" i="14" s="1"/>
  <c r="H35" i="14" s="1"/>
  <c r="J34" i="12"/>
  <c r="G34" i="14" s="1"/>
  <c r="H34" i="14" s="1"/>
  <c r="J33" i="12"/>
  <c r="G33" i="14" s="1"/>
  <c r="J31" i="12"/>
  <c r="G31" i="14" s="1"/>
  <c r="H31" i="14" s="1"/>
  <c r="J30" i="12"/>
  <c r="G30" i="14" s="1"/>
  <c r="H30" i="14" s="1"/>
  <c r="J29" i="12"/>
  <c r="G29" i="14" s="1"/>
  <c r="H29" i="14" s="1"/>
  <c r="J28" i="12"/>
  <c r="G28" i="14" s="1"/>
  <c r="H28" i="14" s="1"/>
  <c r="J27" i="12"/>
  <c r="G27" i="14" s="1"/>
  <c r="H27" i="14" s="1"/>
  <c r="J26" i="12"/>
  <c r="G26" i="14" s="1"/>
  <c r="H26" i="14" s="1"/>
  <c r="J25" i="12"/>
  <c r="G25" i="14" s="1"/>
  <c r="H25" i="14" s="1"/>
  <c r="J24" i="12"/>
  <c r="G24" i="14" s="1"/>
  <c r="H24" i="14" s="1"/>
  <c r="J23" i="12"/>
  <c r="G23" i="14" s="1"/>
  <c r="H23" i="14" s="1"/>
  <c r="J22" i="12"/>
  <c r="G22" i="14" s="1"/>
  <c r="H22" i="14" s="1"/>
  <c r="J21" i="12"/>
  <c r="G21" i="14" s="1"/>
  <c r="H21" i="14" s="1"/>
  <c r="J20" i="12"/>
  <c r="G20" i="14" s="1"/>
  <c r="H20" i="14" s="1"/>
  <c r="J19" i="12"/>
  <c r="G19" i="14" s="1"/>
  <c r="H19" i="14" s="1"/>
  <c r="J18" i="12"/>
  <c r="G18" i="14" s="1"/>
  <c r="H18" i="14" s="1"/>
  <c r="J17" i="12"/>
  <c r="G17" i="14" s="1"/>
  <c r="H17" i="14" s="1"/>
  <c r="J16" i="12"/>
  <c r="G16" i="14" s="1"/>
  <c r="H16" i="14" s="1"/>
  <c r="J15" i="12"/>
  <c r="G15" i="14" s="1"/>
  <c r="H15" i="14" s="1"/>
  <c r="J14" i="12"/>
  <c r="G14" i="14" s="1"/>
  <c r="H14" i="14" s="1"/>
  <c r="J13" i="12"/>
  <c r="G13" i="14" s="1"/>
  <c r="H13" i="14" s="1"/>
  <c r="J12" i="12"/>
  <c r="G12" i="14" s="1"/>
  <c r="H12" i="14" s="1"/>
  <c r="J11" i="12"/>
  <c r="F12" i="12"/>
  <c r="D12" i="14" s="1"/>
  <c r="E12" i="14" s="1"/>
  <c r="F13" i="12"/>
  <c r="D13" i="14" s="1"/>
  <c r="E13" i="14" s="1"/>
  <c r="F14" i="12"/>
  <c r="D14" i="14" s="1"/>
  <c r="E14" i="14" s="1"/>
  <c r="F15" i="12"/>
  <c r="D15" i="14" s="1"/>
  <c r="E15" i="14" s="1"/>
  <c r="F16" i="12"/>
  <c r="D16" i="14" s="1"/>
  <c r="E16" i="14" s="1"/>
  <c r="F17" i="12"/>
  <c r="D17" i="14" s="1"/>
  <c r="E17" i="14" s="1"/>
  <c r="F18" i="12"/>
  <c r="F19" i="12"/>
  <c r="D19" i="14" s="1"/>
  <c r="E19" i="14" s="1"/>
  <c r="F20" i="12"/>
  <c r="D20" i="14" s="1"/>
  <c r="E20" i="14" s="1"/>
  <c r="F21" i="12"/>
  <c r="D21" i="14" s="1"/>
  <c r="E21" i="14" s="1"/>
  <c r="F22" i="12"/>
  <c r="D22" i="14" s="1"/>
  <c r="E22" i="14" s="1"/>
  <c r="F23" i="12"/>
  <c r="D23" i="14" s="1"/>
  <c r="E23" i="14" s="1"/>
  <c r="F24" i="12"/>
  <c r="D24" i="14" s="1"/>
  <c r="E24" i="14" s="1"/>
  <c r="F25" i="12"/>
  <c r="D25" i="14" s="1"/>
  <c r="E25" i="14" s="1"/>
  <c r="F26" i="12"/>
  <c r="F27" i="12"/>
  <c r="D27" i="14" s="1"/>
  <c r="E27" i="14" s="1"/>
  <c r="F28" i="12"/>
  <c r="D28" i="14" s="1"/>
  <c r="E28" i="14" s="1"/>
  <c r="F29" i="12"/>
  <c r="D29" i="14" s="1"/>
  <c r="E29" i="14" s="1"/>
  <c r="F30" i="12"/>
  <c r="D30" i="14" s="1"/>
  <c r="E30" i="14" s="1"/>
  <c r="F31" i="12"/>
  <c r="D31" i="14" s="1"/>
  <c r="E31" i="14" s="1"/>
  <c r="F33" i="12"/>
  <c r="D33" i="14" s="1"/>
  <c r="F34" i="12"/>
  <c r="F35" i="12"/>
  <c r="D35" i="14" s="1"/>
  <c r="E35" i="14" s="1"/>
  <c r="F36" i="12"/>
  <c r="F37" i="12"/>
  <c r="D37" i="14" s="1"/>
  <c r="E37" i="14" s="1"/>
  <c r="F38" i="12"/>
  <c r="D38" i="14" s="1"/>
  <c r="E38" i="14" s="1"/>
  <c r="F40" i="12"/>
  <c r="D40" i="14" s="1"/>
  <c r="F41" i="12"/>
  <c r="D41" i="14" s="1"/>
  <c r="E41" i="14" s="1"/>
  <c r="F42" i="12"/>
  <c r="D42" i="14" s="1"/>
  <c r="E42" i="14" s="1"/>
  <c r="F43" i="12"/>
  <c r="D43" i="14" s="1"/>
  <c r="E43" i="14" s="1"/>
  <c r="F44" i="12"/>
  <c r="D44" i="14" s="1"/>
  <c r="E44" i="14" s="1"/>
  <c r="F45" i="12"/>
  <c r="D45" i="14" s="1"/>
  <c r="E45" i="14" s="1"/>
  <c r="F46" i="12"/>
  <c r="D46" i="14" s="1"/>
  <c r="E46" i="14" s="1"/>
  <c r="F47" i="12"/>
  <c r="D47" i="14" s="1"/>
  <c r="E47" i="14" s="1"/>
  <c r="F48" i="12"/>
  <c r="F49" i="12"/>
  <c r="D49" i="14" s="1"/>
  <c r="E49" i="14" s="1"/>
  <c r="F50" i="12"/>
  <c r="D50" i="14" s="1"/>
  <c r="E50" i="14" s="1"/>
  <c r="F51" i="12"/>
  <c r="D51" i="14" s="1"/>
  <c r="E51" i="14" s="1"/>
  <c r="F52" i="12"/>
  <c r="D52" i="14" s="1"/>
  <c r="E52" i="14" s="1"/>
  <c r="F53" i="12"/>
  <c r="D53" i="14" s="1"/>
  <c r="E53" i="14" s="1"/>
  <c r="F54" i="12"/>
  <c r="D54" i="14" s="1"/>
  <c r="E54" i="14" s="1"/>
  <c r="F55" i="12"/>
  <c r="D55" i="14" s="1"/>
  <c r="E55" i="14" s="1"/>
  <c r="F56" i="12"/>
  <c r="D56" i="14" s="1"/>
  <c r="E56" i="14" s="1"/>
  <c r="F57" i="12"/>
  <c r="D57" i="14" s="1"/>
  <c r="E57" i="14" s="1"/>
  <c r="F58" i="12"/>
  <c r="D58" i="14" s="1"/>
  <c r="E58" i="14" s="1"/>
  <c r="F60" i="12"/>
  <c r="F61" i="12"/>
  <c r="D61" i="14" s="1"/>
  <c r="E61" i="14" s="1"/>
  <c r="F62" i="12"/>
  <c r="D62" i="14" s="1"/>
  <c r="E62" i="14" s="1"/>
  <c r="F64" i="12"/>
  <c r="D64" i="14" s="1"/>
  <c r="F65" i="12"/>
  <c r="D65" i="14" s="1"/>
  <c r="E65" i="14" s="1"/>
  <c r="F11" i="12"/>
  <c r="C66" i="14"/>
  <c r="C63" i="14"/>
  <c r="C59" i="14"/>
  <c r="C39" i="14"/>
  <c r="D18" i="14"/>
  <c r="E18" i="14" s="1"/>
  <c r="D26" i="14"/>
  <c r="E26" i="14" s="1"/>
  <c r="D34" i="14"/>
  <c r="E34" i="14" s="1"/>
  <c r="D36" i="14"/>
  <c r="E36" i="14" s="1"/>
  <c r="D48" i="14"/>
  <c r="E48" i="14" s="1"/>
  <c r="D11" i="14"/>
  <c r="C32" i="14"/>
  <c r="T57" i="13"/>
  <c r="T38" i="13"/>
  <c r="T34" i="13"/>
  <c r="T23" i="13"/>
  <c r="Q49" i="13"/>
  <c r="Q48" i="13"/>
  <c r="Q47" i="13"/>
  <c r="Q37" i="13"/>
  <c r="Q33" i="13"/>
  <c r="Q15" i="13"/>
  <c r="O66" i="13"/>
  <c r="R66" i="13"/>
  <c r="O63" i="13"/>
  <c r="R63" i="13"/>
  <c r="O59" i="13"/>
  <c r="R59" i="13"/>
  <c r="O39" i="13"/>
  <c r="R39" i="13"/>
  <c r="O32" i="13"/>
  <c r="R32" i="13"/>
  <c r="Q66" i="11"/>
  <c r="P66" i="11"/>
  <c r="O66" i="11"/>
  <c r="M66" i="11"/>
  <c r="L66" i="11"/>
  <c r="K66" i="11"/>
  <c r="I66" i="11"/>
  <c r="H66" i="11"/>
  <c r="G66" i="11"/>
  <c r="E66" i="11"/>
  <c r="D66" i="11"/>
  <c r="C66" i="11"/>
  <c r="Q63" i="11"/>
  <c r="P63" i="11"/>
  <c r="O63" i="11"/>
  <c r="M63" i="11"/>
  <c r="L63" i="11"/>
  <c r="K63" i="11"/>
  <c r="I63" i="11"/>
  <c r="H63" i="11"/>
  <c r="G63" i="11"/>
  <c r="E63" i="11"/>
  <c r="D63" i="11"/>
  <c r="C63" i="11"/>
  <c r="Q59" i="11"/>
  <c r="P59" i="11"/>
  <c r="O59" i="11"/>
  <c r="M59" i="11"/>
  <c r="L59" i="11"/>
  <c r="K59" i="11"/>
  <c r="I59" i="11"/>
  <c r="H59" i="11"/>
  <c r="G59" i="11"/>
  <c r="E59" i="11"/>
  <c r="D59" i="11"/>
  <c r="C59" i="11"/>
  <c r="Q39" i="11"/>
  <c r="P39" i="11"/>
  <c r="O39" i="11"/>
  <c r="M39" i="11"/>
  <c r="L39" i="11"/>
  <c r="K39" i="11"/>
  <c r="I39" i="11"/>
  <c r="H39" i="11"/>
  <c r="G39" i="11"/>
  <c r="E39" i="11"/>
  <c r="D39" i="11"/>
  <c r="C39" i="11"/>
  <c r="Q32" i="11"/>
  <c r="P32" i="11"/>
  <c r="O32" i="11"/>
  <c r="M32" i="11"/>
  <c r="L32" i="11"/>
  <c r="K32" i="11"/>
  <c r="I32" i="11"/>
  <c r="H32" i="11"/>
  <c r="G32" i="11"/>
  <c r="E32" i="11"/>
  <c r="D32" i="11"/>
  <c r="C32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3" i="11"/>
  <c r="R34" i="11"/>
  <c r="R35" i="11"/>
  <c r="R36" i="11"/>
  <c r="R37" i="11"/>
  <c r="R38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60" i="11"/>
  <c r="R61" i="11"/>
  <c r="R62" i="11"/>
  <c r="R64" i="11"/>
  <c r="R65" i="11"/>
  <c r="R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3" i="11"/>
  <c r="N34" i="11"/>
  <c r="N35" i="11"/>
  <c r="N36" i="11"/>
  <c r="N37" i="11"/>
  <c r="N38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60" i="11"/>
  <c r="N61" i="11"/>
  <c r="N62" i="11"/>
  <c r="N64" i="11"/>
  <c r="N65" i="11"/>
  <c r="N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3" i="11"/>
  <c r="J34" i="11"/>
  <c r="J35" i="11"/>
  <c r="J36" i="11"/>
  <c r="J37" i="11"/>
  <c r="J38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60" i="11"/>
  <c r="J61" i="11"/>
  <c r="J62" i="11"/>
  <c r="J64" i="11"/>
  <c r="J65" i="11"/>
  <c r="J11" i="11"/>
  <c r="F12" i="11"/>
  <c r="P12" i="14" s="1"/>
  <c r="Q12" i="14" s="1"/>
  <c r="F13" i="11"/>
  <c r="P13" i="14" s="1"/>
  <c r="Q13" i="14" s="1"/>
  <c r="F14" i="11"/>
  <c r="P14" i="14" s="1"/>
  <c r="Q14" i="14" s="1"/>
  <c r="F15" i="11"/>
  <c r="P15" i="14" s="1"/>
  <c r="Q15" i="14" s="1"/>
  <c r="F16" i="11"/>
  <c r="P16" i="14" s="1"/>
  <c r="Q16" i="14" s="1"/>
  <c r="F17" i="11"/>
  <c r="P17" i="14" s="1"/>
  <c r="Q17" i="14" s="1"/>
  <c r="F18" i="11"/>
  <c r="P18" i="14" s="1"/>
  <c r="Q18" i="14" s="1"/>
  <c r="F19" i="11"/>
  <c r="P19" i="14" s="1"/>
  <c r="Q19" i="14" s="1"/>
  <c r="F20" i="11"/>
  <c r="P20" i="14" s="1"/>
  <c r="Q20" i="14" s="1"/>
  <c r="F21" i="11"/>
  <c r="P21" i="14" s="1"/>
  <c r="Q21" i="14" s="1"/>
  <c r="F22" i="11"/>
  <c r="P22" i="14" s="1"/>
  <c r="Q22" i="14" s="1"/>
  <c r="F23" i="11"/>
  <c r="P23" i="14" s="1"/>
  <c r="Q23" i="14" s="1"/>
  <c r="F24" i="11"/>
  <c r="P24" i="14" s="1"/>
  <c r="Q24" i="14" s="1"/>
  <c r="F25" i="11"/>
  <c r="P25" i="14" s="1"/>
  <c r="Q25" i="14" s="1"/>
  <c r="F26" i="11"/>
  <c r="P26" i="14" s="1"/>
  <c r="Q26" i="14" s="1"/>
  <c r="F27" i="11"/>
  <c r="P27" i="14" s="1"/>
  <c r="Q27" i="14" s="1"/>
  <c r="F28" i="11"/>
  <c r="P28" i="14" s="1"/>
  <c r="Q28" i="14" s="1"/>
  <c r="F29" i="11"/>
  <c r="P29" i="14" s="1"/>
  <c r="Q29" i="14" s="1"/>
  <c r="F30" i="11"/>
  <c r="P30" i="14" s="1"/>
  <c r="Q30" i="14" s="1"/>
  <c r="F31" i="11"/>
  <c r="P31" i="14" s="1"/>
  <c r="Q31" i="14" s="1"/>
  <c r="F33" i="11"/>
  <c r="P33" i="14" s="1"/>
  <c r="F34" i="11"/>
  <c r="P34" i="14" s="1"/>
  <c r="Q34" i="14" s="1"/>
  <c r="F35" i="11"/>
  <c r="P35" i="14" s="1"/>
  <c r="Q35" i="14" s="1"/>
  <c r="F36" i="11"/>
  <c r="P36" i="14" s="1"/>
  <c r="Q36" i="14" s="1"/>
  <c r="F37" i="11"/>
  <c r="P37" i="14" s="1"/>
  <c r="Q37" i="14" s="1"/>
  <c r="F38" i="11"/>
  <c r="P38" i="14" s="1"/>
  <c r="Q38" i="14" s="1"/>
  <c r="F40" i="11"/>
  <c r="P40" i="14" s="1"/>
  <c r="F41" i="11"/>
  <c r="P41" i="14" s="1"/>
  <c r="Q41" i="14" s="1"/>
  <c r="F42" i="11"/>
  <c r="P42" i="14" s="1"/>
  <c r="Q42" i="14" s="1"/>
  <c r="F43" i="11"/>
  <c r="P43" i="14" s="1"/>
  <c r="Q43" i="14" s="1"/>
  <c r="F44" i="11"/>
  <c r="P44" i="14" s="1"/>
  <c r="Q44" i="14" s="1"/>
  <c r="F45" i="11"/>
  <c r="P45" i="14" s="1"/>
  <c r="Q45" i="14" s="1"/>
  <c r="F46" i="11"/>
  <c r="P46" i="14" s="1"/>
  <c r="Q46" i="14" s="1"/>
  <c r="F47" i="11"/>
  <c r="P47" i="14" s="1"/>
  <c r="Q47" i="14" s="1"/>
  <c r="F48" i="11"/>
  <c r="P48" i="14" s="1"/>
  <c r="Q48" i="14" s="1"/>
  <c r="F49" i="11"/>
  <c r="P49" i="14" s="1"/>
  <c r="Q49" i="14" s="1"/>
  <c r="F50" i="11"/>
  <c r="P50" i="14" s="1"/>
  <c r="Q50" i="14" s="1"/>
  <c r="F51" i="11"/>
  <c r="P51" i="14" s="1"/>
  <c r="Q51" i="14" s="1"/>
  <c r="F52" i="11"/>
  <c r="P52" i="14" s="1"/>
  <c r="Q52" i="14" s="1"/>
  <c r="F53" i="11"/>
  <c r="P53" i="14" s="1"/>
  <c r="Q53" i="14" s="1"/>
  <c r="F54" i="11"/>
  <c r="P54" i="14" s="1"/>
  <c r="Q54" i="14" s="1"/>
  <c r="F55" i="11"/>
  <c r="P55" i="14" s="1"/>
  <c r="Q55" i="14" s="1"/>
  <c r="F56" i="11"/>
  <c r="P56" i="14" s="1"/>
  <c r="Q56" i="14" s="1"/>
  <c r="F57" i="11"/>
  <c r="P57" i="14" s="1"/>
  <c r="Q57" i="14" s="1"/>
  <c r="F58" i="11"/>
  <c r="P58" i="14" s="1"/>
  <c r="Q58" i="14" s="1"/>
  <c r="F60" i="11"/>
  <c r="P60" i="14" s="1"/>
  <c r="F61" i="11"/>
  <c r="P61" i="14" s="1"/>
  <c r="Q61" i="14" s="1"/>
  <c r="F62" i="11"/>
  <c r="P62" i="14" s="1"/>
  <c r="Q62" i="14" s="1"/>
  <c r="F64" i="11"/>
  <c r="P64" i="14" s="1"/>
  <c r="F65" i="11"/>
  <c r="P65" i="14" s="1"/>
  <c r="Q65" i="14" s="1"/>
  <c r="F11" i="11"/>
  <c r="P11" i="14" s="1"/>
  <c r="D66" i="10"/>
  <c r="E66" i="10"/>
  <c r="G66" i="10"/>
  <c r="H66" i="10"/>
  <c r="I66" i="10"/>
  <c r="K66" i="10"/>
  <c r="L66" i="10"/>
  <c r="M66" i="10"/>
  <c r="O66" i="10"/>
  <c r="P66" i="10"/>
  <c r="Q66" i="10"/>
  <c r="C66" i="10"/>
  <c r="D63" i="10"/>
  <c r="E63" i="10"/>
  <c r="G63" i="10"/>
  <c r="H63" i="10"/>
  <c r="I63" i="10"/>
  <c r="K63" i="10"/>
  <c r="L63" i="10"/>
  <c r="M63" i="10"/>
  <c r="O63" i="10"/>
  <c r="P63" i="10"/>
  <c r="Q63" i="10"/>
  <c r="C63" i="10"/>
  <c r="D59" i="10"/>
  <c r="E59" i="10"/>
  <c r="G59" i="10"/>
  <c r="H59" i="10"/>
  <c r="I59" i="10"/>
  <c r="K59" i="10"/>
  <c r="L59" i="10"/>
  <c r="M59" i="10"/>
  <c r="O59" i="10"/>
  <c r="P59" i="10"/>
  <c r="Q59" i="10"/>
  <c r="C59" i="10"/>
  <c r="D39" i="10"/>
  <c r="E39" i="10"/>
  <c r="G39" i="10"/>
  <c r="H39" i="10"/>
  <c r="I39" i="10"/>
  <c r="K39" i="10"/>
  <c r="L39" i="10"/>
  <c r="M39" i="10"/>
  <c r="O39" i="10"/>
  <c r="P39" i="10"/>
  <c r="Q39" i="10"/>
  <c r="C39" i="10"/>
  <c r="G32" i="10"/>
  <c r="H32" i="10"/>
  <c r="I32" i="10"/>
  <c r="K32" i="10"/>
  <c r="L32" i="10"/>
  <c r="M32" i="10"/>
  <c r="O32" i="10"/>
  <c r="P32" i="10"/>
  <c r="Q32" i="10"/>
  <c r="D32" i="10"/>
  <c r="E32" i="10"/>
  <c r="C32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3" i="10"/>
  <c r="R34" i="10"/>
  <c r="R35" i="10"/>
  <c r="R36" i="10"/>
  <c r="R37" i="10"/>
  <c r="R38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60" i="10"/>
  <c r="R61" i="10"/>
  <c r="R62" i="10"/>
  <c r="R64" i="10"/>
  <c r="R65" i="10"/>
  <c r="R11" i="10"/>
  <c r="N12" i="10"/>
  <c r="J12" i="13" s="1"/>
  <c r="N13" i="10"/>
  <c r="J13" i="13" s="1"/>
  <c r="N14" i="10"/>
  <c r="J14" i="13" s="1"/>
  <c r="K14" i="13" s="1"/>
  <c r="N15" i="10"/>
  <c r="J15" i="13" s="1"/>
  <c r="N16" i="10"/>
  <c r="J16" i="13" s="1"/>
  <c r="N17" i="10"/>
  <c r="J17" i="13" s="1"/>
  <c r="N18" i="10"/>
  <c r="J18" i="13" s="1"/>
  <c r="K18" i="13" s="1"/>
  <c r="N19" i="10"/>
  <c r="J19" i="13" s="1"/>
  <c r="N20" i="10"/>
  <c r="J20" i="13" s="1"/>
  <c r="N21" i="10"/>
  <c r="J21" i="13" s="1"/>
  <c r="N22" i="10"/>
  <c r="J22" i="13" s="1"/>
  <c r="K22" i="13" s="1"/>
  <c r="N23" i="10"/>
  <c r="J23" i="13" s="1"/>
  <c r="N24" i="10"/>
  <c r="J24" i="13" s="1"/>
  <c r="N25" i="10"/>
  <c r="J25" i="13" s="1"/>
  <c r="N26" i="10"/>
  <c r="J26" i="13" s="1"/>
  <c r="K26" i="13" s="1"/>
  <c r="N27" i="10"/>
  <c r="J27" i="13" s="1"/>
  <c r="N28" i="10"/>
  <c r="J28" i="13" s="1"/>
  <c r="N29" i="10"/>
  <c r="J29" i="13" s="1"/>
  <c r="N30" i="10"/>
  <c r="J30" i="13" s="1"/>
  <c r="K30" i="13" s="1"/>
  <c r="N31" i="10"/>
  <c r="J31" i="13" s="1"/>
  <c r="N33" i="10"/>
  <c r="J33" i="13" s="1"/>
  <c r="N34" i="10"/>
  <c r="J34" i="13" s="1"/>
  <c r="N35" i="10"/>
  <c r="J35" i="13" s="1"/>
  <c r="N36" i="10"/>
  <c r="J36" i="13" s="1"/>
  <c r="N37" i="10"/>
  <c r="J37" i="13" s="1"/>
  <c r="N38" i="10"/>
  <c r="J38" i="13" s="1"/>
  <c r="N40" i="10"/>
  <c r="J40" i="13" s="1"/>
  <c r="K40" i="13" s="1"/>
  <c r="N41" i="10"/>
  <c r="J41" i="13" s="1"/>
  <c r="N42" i="10"/>
  <c r="J42" i="13" s="1"/>
  <c r="N43" i="10"/>
  <c r="J43" i="13" s="1"/>
  <c r="N44" i="10"/>
  <c r="J44" i="13" s="1"/>
  <c r="K44" i="13" s="1"/>
  <c r="N45" i="10"/>
  <c r="J45" i="13" s="1"/>
  <c r="N46" i="10"/>
  <c r="J46" i="13" s="1"/>
  <c r="N47" i="10"/>
  <c r="J47" i="13" s="1"/>
  <c r="N48" i="10"/>
  <c r="J48" i="13" s="1"/>
  <c r="K48" i="13" s="1"/>
  <c r="N49" i="10"/>
  <c r="J49" i="13" s="1"/>
  <c r="N50" i="10"/>
  <c r="J50" i="13" s="1"/>
  <c r="N51" i="10"/>
  <c r="J51" i="13" s="1"/>
  <c r="N52" i="10"/>
  <c r="J52" i="13" s="1"/>
  <c r="K52" i="13" s="1"/>
  <c r="N53" i="10"/>
  <c r="J53" i="13" s="1"/>
  <c r="N54" i="10"/>
  <c r="J54" i="13" s="1"/>
  <c r="N55" i="10"/>
  <c r="J55" i="13" s="1"/>
  <c r="N56" i="10"/>
  <c r="J56" i="13" s="1"/>
  <c r="K56" i="13" s="1"/>
  <c r="N57" i="10"/>
  <c r="J57" i="13" s="1"/>
  <c r="N58" i="10"/>
  <c r="J58" i="13" s="1"/>
  <c r="N60" i="10"/>
  <c r="J60" i="13" s="1"/>
  <c r="N61" i="10"/>
  <c r="J61" i="13" s="1"/>
  <c r="N62" i="10"/>
  <c r="J62" i="13" s="1"/>
  <c r="N64" i="10"/>
  <c r="J64" i="13" s="1"/>
  <c r="N65" i="10"/>
  <c r="J65" i="13" s="1"/>
  <c r="N11" i="10"/>
  <c r="J11" i="13" s="1"/>
  <c r="J12" i="10"/>
  <c r="G12" i="13" s="1"/>
  <c r="J13" i="10"/>
  <c r="G13" i="13" s="1"/>
  <c r="J14" i="10"/>
  <c r="G14" i="13" s="1"/>
  <c r="J15" i="10"/>
  <c r="G15" i="13" s="1"/>
  <c r="H15" i="13" s="1"/>
  <c r="J16" i="10"/>
  <c r="G16" i="13" s="1"/>
  <c r="J17" i="10"/>
  <c r="G17" i="13" s="1"/>
  <c r="J18" i="10"/>
  <c r="G18" i="13" s="1"/>
  <c r="J19" i="10"/>
  <c r="G19" i="13" s="1"/>
  <c r="H19" i="13" s="1"/>
  <c r="J20" i="10"/>
  <c r="G20" i="13" s="1"/>
  <c r="J21" i="10"/>
  <c r="G21" i="13" s="1"/>
  <c r="J22" i="10"/>
  <c r="G22" i="13" s="1"/>
  <c r="J23" i="10"/>
  <c r="G23" i="13" s="1"/>
  <c r="H23" i="13" s="1"/>
  <c r="J24" i="10"/>
  <c r="G24" i="13" s="1"/>
  <c r="J25" i="10"/>
  <c r="G25" i="13" s="1"/>
  <c r="J26" i="10"/>
  <c r="G26" i="13" s="1"/>
  <c r="J27" i="10"/>
  <c r="G27" i="13" s="1"/>
  <c r="H27" i="13" s="1"/>
  <c r="J28" i="10"/>
  <c r="G28" i="13" s="1"/>
  <c r="J29" i="10"/>
  <c r="G29" i="13" s="1"/>
  <c r="J30" i="10"/>
  <c r="G30" i="13" s="1"/>
  <c r="J31" i="10"/>
  <c r="G31" i="13" s="1"/>
  <c r="H31" i="13" s="1"/>
  <c r="J33" i="10"/>
  <c r="G33" i="13" s="1"/>
  <c r="J34" i="10"/>
  <c r="G34" i="13" s="1"/>
  <c r="H34" i="13" s="1"/>
  <c r="J35" i="10"/>
  <c r="G35" i="13" s="1"/>
  <c r="J36" i="10"/>
  <c r="G36" i="13" s="1"/>
  <c r="J37" i="10"/>
  <c r="G37" i="13" s="1"/>
  <c r="J38" i="10"/>
  <c r="G38" i="13" s="1"/>
  <c r="H38" i="13" s="1"/>
  <c r="J40" i="10"/>
  <c r="G40" i="13" s="1"/>
  <c r="J41" i="10"/>
  <c r="G41" i="13" s="1"/>
  <c r="J42" i="10"/>
  <c r="G42" i="13" s="1"/>
  <c r="J43" i="10"/>
  <c r="G43" i="13" s="1"/>
  <c r="J44" i="10"/>
  <c r="G44" i="13" s="1"/>
  <c r="J45" i="10"/>
  <c r="G45" i="13" s="1"/>
  <c r="J46" i="10"/>
  <c r="G46" i="13" s="1"/>
  <c r="J47" i="10"/>
  <c r="G47" i="13" s="1"/>
  <c r="J48" i="10"/>
  <c r="G48" i="13" s="1"/>
  <c r="J49" i="10"/>
  <c r="G49" i="13" s="1"/>
  <c r="J50" i="10"/>
  <c r="G50" i="13" s="1"/>
  <c r="J51" i="10"/>
  <c r="G51" i="13" s="1"/>
  <c r="J52" i="10"/>
  <c r="G52" i="13" s="1"/>
  <c r="J53" i="10"/>
  <c r="G53" i="13" s="1"/>
  <c r="J54" i="10"/>
  <c r="G54" i="13" s="1"/>
  <c r="J55" i="10"/>
  <c r="G55" i="13" s="1"/>
  <c r="J56" i="10"/>
  <c r="G56" i="13" s="1"/>
  <c r="J57" i="10"/>
  <c r="G57" i="13" s="1"/>
  <c r="J58" i="10"/>
  <c r="G58" i="13" s="1"/>
  <c r="J60" i="10"/>
  <c r="G60" i="13" s="1"/>
  <c r="J61" i="10"/>
  <c r="G61" i="13" s="1"/>
  <c r="J62" i="10"/>
  <c r="G62" i="13" s="1"/>
  <c r="J64" i="10"/>
  <c r="G64" i="13" s="1"/>
  <c r="J65" i="10"/>
  <c r="G65" i="13" s="1"/>
  <c r="J11" i="10"/>
  <c r="G11" i="13" s="1"/>
  <c r="F12" i="10"/>
  <c r="D12" i="13" s="1"/>
  <c r="F13" i="10"/>
  <c r="D13" i="13" s="1"/>
  <c r="F14" i="10"/>
  <c r="D14" i="13" s="1"/>
  <c r="F15" i="10"/>
  <c r="D15" i="13" s="1"/>
  <c r="F16" i="10"/>
  <c r="D16" i="13" s="1"/>
  <c r="F17" i="10"/>
  <c r="D17" i="13" s="1"/>
  <c r="F18" i="10"/>
  <c r="D18" i="13" s="1"/>
  <c r="F19" i="10"/>
  <c r="D19" i="13" s="1"/>
  <c r="F20" i="10"/>
  <c r="D20" i="13" s="1"/>
  <c r="F21" i="10"/>
  <c r="D21" i="13" s="1"/>
  <c r="F22" i="10"/>
  <c r="D22" i="13" s="1"/>
  <c r="F23" i="10"/>
  <c r="D23" i="13" s="1"/>
  <c r="F24" i="10"/>
  <c r="D24" i="13" s="1"/>
  <c r="F25" i="10"/>
  <c r="D25" i="13" s="1"/>
  <c r="F26" i="10"/>
  <c r="D26" i="13" s="1"/>
  <c r="F27" i="10"/>
  <c r="D27" i="13" s="1"/>
  <c r="F28" i="10"/>
  <c r="D28" i="13" s="1"/>
  <c r="F29" i="10"/>
  <c r="D29" i="13" s="1"/>
  <c r="F30" i="10"/>
  <c r="D30" i="13" s="1"/>
  <c r="F31" i="10"/>
  <c r="D31" i="13" s="1"/>
  <c r="F33" i="10"/>
  <c r="D33" i="13" s="1"/>
  <c r="F34" i="10"/>
  <c r="D34" i="13" s="1"/>
  <c r="F35" i="10"/>
  <c r="D35" i="13" s="1"/>
  <c r="F36" i="10"/>
  <c r="D36" i="13" s="1"/>
  <c r="F37" i="10"/>
  <c r="D37" i="13" s="1"/>
  <c r="F38" i="10"/>
  <c r="D38" i="13" s="1"/>
  <c r="F40" i="10"/>
  <c r="D40" i="13" s="1"/>
  <c r="F41" i="10"/>
  <c r="D41" i="13" s="1"/>
  <c r="F42" i="10"/>
  <c r="D42" i="13" s="1"/>
  <c r="F43" i="10"/>
  <c r="D43" i="13" s="1"/>
  <c r="F44" i="10"/>
  <c r="D44" i="13" s="1"/>
  <c r="F45" i="10"/>
  <c r="D45" i="13" s="1"/>
  <c r="F46" i="10"/>
  <c r="D46" i="13" s="1"/>
  <c r="F47" i="10"/>
  <c r="D47" i="13" s="1"/>
  <c r="F48" i="10"/>
  <c r="D48" i="13" s="1"/>
  <c r="F49" i="10"/>
  <c r="D49" i="13" s="1"/>
  <c r="F50" i="10"/>
  <c r="D50" i="13" s="1"/>
  <c r="F51" i="10"/>
  <c r="D51" i="13" s="1"/>
  <c r="F52" i="10"/>
  <c r="D52" i="13" s="1"/>
  <c r="F53" i="10"/>
  <c r="D53" i="13" s="1"/>
  <c r="F54" i="10"/>
  <c r="D54" i="13" s="1"/>
  <c r="F55" i="10"/>
  <c r="D55" i="13" s="1"/>
  <c r="F56" i="10"/>
  <c r="D56" i="13" s="1"/>
  <c r="F57" i="10"/>
  <c r="D57" i="13" s="1"/>
  <c r="F58" i="10"/>
  <c r="D58" i="13" s="1"/>
  <c r="F60" i="10"/>
  <c r="D60" i="13" s="1"/>
  <c r="F61" i="10"/>
  <c r="D61" i="13" s="1"/>
  <c r="F62" i="10"/>
  <c r="D62" i="13" s="1"/>
  <c r="F64" i="10"/>
  <c r="D64" i="13" s="1"/>
  <c r="F65" i="10"/>
  <c r="D65" i="13" s="1"/>
  <c r="F11" i="10"/>
  <c r="D11" i="13" s="1"/>
  <c r="L66" i="8"/>
  <c r="K66" i="8"/>
  <c r="J66" i="8"/>
  <c r="I66" i="8"/>
  <c r="H66" i="8"/>
  <c r="G66" i="8"/>
  <c r="F66" i="8"/>
  <c r="E66" i="8"/>
  <c r="D66" i="8"/>
  <c r="C66" i="8"/>
  <c r="L63" i="8"/>
  <c r="K63" i="8"/>
  <c r="J63" i="8"/>
  <c r="I63" i="8"/>
  <c r="H63" i="8"/>
  <c r="G63" i="8"/>
  <c r="F63" i="8"/>
  <c r="E63" i="8"/>
  <c r="D63" i="8"/>
  <c r="C63" i="8"/>
  <c r="L59" i="8"/>
  <c r="K59" i="8"/>
  <c r="J59" i="8"/>
  <c r="I59" i="8"/>
  <c r="H59" i="8"/>
  <c r="G59" i="8"/>
  <c r="F59" i="8"/>
  <c r="E59" i="8"/>
  <c r="D59" i="8"/>
  <c r="C59" i="8"/>
  <c r="L39" i="8"/>
  <c r="K39" i="8"/>
  <c r="J39" i="8"/>
  <c r="I39" i="8"/>
  <c r="H39" i="8"/>
  <c r="G39" i="8"/>
  <c r="F39" i="8"/>
  <c r="E39" i="8"/>
  <c r="D39" i="8"/>
  <c r="C39" i="8"/>
  <c r="L32" i="8"/>
  <c r="K32" i="8"/>
  <c r="J32" i="8"/>
  <c r="I32" i="8"/>
  <c r="H32" i="8"/>
  <c r="G32" i="8"/>
  <c r="F32" i="8"/>
  <c r="E32" i="8"/>
  <c r="D32" i="8"/>
  <c r="C32" i="8"/>
  <c r="D67" i="7"/>
  <c r="E67" i="7"/>
  <c r="F67" i="7"/>
  <c r="G67" i="7"/>
  <c r="H67" i="7"/>
  <c r="I67" i="7"/>
  <c r="J67" i="7"/>
  <c r="K67" i="7"/>
  <c r="L67" i="7"/>
  <c r="C67" i="7"/>
  <c r="D64" i="7"/>
  <c r="E64" i="7"/>
  <c r="F64" i="7"/>
  <c r="G64" i="7"/>
  <c r="H64" i="7"/>
  <c r="I64" i="7"/>
  <c r="J64" i="7"/>
  <c r="K64" i="7"/>
  <c r="L64" i="7"/>
  <c r="C64" i="7"/>
  <c r="D60" i="7"/>
  <c r="E60" i="7"/>
  <c r="F60" i="7"/>
  <c r="G60" i="7"/>
  <c r="H60" i="7"/>
  <c r="I60" i="7"/>
  <c r="J60" i="7"/>
  <c r="K60" i="7"/>
  <c r="L60" i="7"/>
  <c r="C60" i="7"/>
  <c r="D40" i="7"/>
  <c r="E40" i="7"/>
  <c r="F40" i="7"/>
  <c r="G40" i="7"/>
  <c r="H40" i="7"/>
  <c r="I40" i="7"/>
  <c r="J40" i="7"/>
  <c r="K40" i="7"/>
  <c r="L40" i="7"/>
  <c r="C40" i="7"/>
  <c r="D33" i="7"/>
  <c r="E33" i="7"/>
  <c r="F33" i="7"/>
  <c r="G33" i="7"/>
  <c r="H33" i="7"/>
  <c r="I33" i="7"/>
  <c r="J33" i="7"/>
  <c r="K33" i="7"/>
  <c r="L33" i="7"/>
  <c r="C33" i="7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3" i="3"/>
  <c r="I34" i="3"/>
  <c r="I35" i="3"/>
  <c r="I36" i="3"/>
  <c r="I37" i="3"/>
  <c r="I38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60" i="3"/>
  <c r="I61" i="3"/>
  <c r="I62" i="3"/>
  <c r="I64" i="3"/>
  <c r="I65" i="3"/>
  <c r="D32" i="5"/>
  <c r="E32" i="5"/>
  <c r="F32" i="5"/>
  <c r="H32" i="5"/>
  <c r="J32" i="5"/>
  <c r="D39" i="5"/>
  <c r="E39" i="5"/>
  <c r="F39" i="5"/>
  <c r="H39" i="5"/>
  <c r="J39" i="5"/>
  <c r="D59" i="5"/>
  <c r="E59" i="5"/>
  <c r="F59" i="5"/>
  <c r="H59" i="5"/>
  <c r="J59" i="5"/>
  <c r="D63" i="5"/>
  <c r="E63" i="5"/>
  <c r="F63" i="5"/>
  <c r="H63" i="5"/>
  <c r="J63" i="5"/>
  <c r="D66" i="5"/>
  <c r="E66" i="5"/>
  <c r="F66" i="5"/>
  <c r="H66" i="5"/>
  <c r="J66" i="5"/>
  <c r="C66" i="5"/>
  <c r="C63" i="5"/>
  <c r="C59" i="5"/>
  <c r="C39" i="5"/>
  <c r="C32" i="5"/>
  <c r="D65" i="4"/>
  <c r="E65" i="4"/>
  <c r="D62" i="4"/>
  <c r="E62" i="4"/>
  <c r="C62" i="4"/>
  <c r="C65" i="4"/>
  <c r="D58" i="4"/>
  <c r="E58" i="4"/>
  <c r="C58" i="4"/>
  <c r="D38" i="4"/>
  <c r="E38" i="4"/>
  <c r="C38" i="4"/>
  <c r="D31" i="4"/>
  <c r="E31" i="4"/>
  <c r="C31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2" i="4"/>
  <c r="F33" i="4"/>
  <c r="F34" i="4"/>
  <c r="F35" i="4"/>
  <c r="F36" i="4"/>
  <c r="F37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9" i="4"/>
  <c r="F60" i="4"/>
  <c r="F61" i="4"/>
  <c r="F63" i="4"/>
  <c r="F64" i="4"/>
  <c r="F10" i="4"/>
  <c r="E66" i="3"/>
  <c r="G66" i="3"/>
  <c r="K66" i="3"/>
  <c r="C66" i="3"/>
  <c r="E63" i="3"/>
  <c r="G63" i="3"/>
  <c r="K63" i="3"/>
  <c r="C63" i="3"/>
  <c r="E59" i="3"/>
  <c r="G59" i="3"/>
  <c r="K59" i="3"/>
  <c r="C59" i="3"/>
  <c r="E39" i="3"/>
  <c r="G39" i="3"/>
  <c r="K39" i="3"/>
  <c r="C39" i="3"/>
  <c r="E32" i="3"/>
  <c r="G32" i="3"/>
  <c r="K32" i="3"/>
  <c r="C32" i="3"/>
  <c r="I11" i="3"/>
  <c r="H33" i="3"/>
  <c r="H34" i="3"/>
  <c r="L34" i="3" s="1"/>
  <c r="H35" i="3"/>
  <c r="H36" i="3"/>
  <c r="L36" i="3" s="1"/>
  <c r="H37" i="3"/>
  <c r="H38" i="3"/>
  <c r="L38" i="3" s="1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60" i="3"/>
  <c r="L60" i="3" s="1"/>
  <c r="H61" i="3"/>
  <c r="H62" i="3"/>
  <c r="L62" i="3" s="1"/>
  <c r="H64" i="3"/>
  <c r="H65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12" i="3"/>
  <c r="H13" i="3"/>
  <c r="H11" i="3"/>
  <c r="F12" i="3"/>
  <c r="I11" i="4" s="1"/>
  <c r="F13" i="3"/>
  <c r="I12" i="4" s="1"/>
  <c r="F14" i="3"/>
  <c r="I13" i="4" s="1"/>
  <c r="F15" i="3"/>
  <c r="I14" i="4" s="1"/>
  <c r="F16" i="3"/>
  <c r="I15" i="4" s="1"/>
  <c r="F17" i="3"/>
  <c r="I16" i="4" s="1"/>
  <c r="F18" i="3"/>
  <c r="I17" i="4" s="1"/>
  <c r="F19" i="3"/>
  <c r="I18" i="4" s="1"/>
  <c r="F20" i="3"/>
  <c r="I19" i="4" s="1"/>
  <c r="F21" i="3"/>
  <c r="I20" i="4" s="1"/>
  <c r="F22" i="3"/>
  <c r="I21" i="4" s="1"/>
  <c r="F23" i="3"/>
  <c r="I22" i="4" s="1"/>
  <c r="F24" i="3"/>
  <c r="I23" i="4" s="1"/>
  <c r="F25" i="3"/>
  <c r="I24" i="4" s="1"/>
  <c r="F26" i="3"/>
  <c r="I25" i="4" s="1"/>
  <c r="F27" i="3"/>
  <c r="I26" i="4" s="1"/>
  <c r="F28" i="3"/>
  <c r="I27" i="4" s="1"/>
  <c r="F29" i="3"/>
  <c r="I28" i="4" s="1"/>
  <c r="F30" i="3"/>
  <c r="I29" i="4" s="1"/>
  <c r="F31" i="3"/>
  <c r="I30" i="4" s="1"/>
  <c r="F33" i="3"/>
  <c r="I32" i="4" s="1"/>
  <c r="F34" i="3"/>
  <c r="I33" i="4" s="1"/>
  <c r="F35" i="3"/>
  <c r="I34" i="4" s="1"/>
  <c r="F36" i="3"/>
  <c r="I35" i="4" s="1"/>
  <c r="F37" i="3"/>
  <c r="I36" i="4" s="1"/>
  <c r="F38" i="3"/>
  <c r="I37" i="4" s="1"/>
  <c r="F40" i="3"/>
  <c r="I39" i="4" s="1"/>
  <c r="F41" i="3"/>
  <c r="I40" i="4" s="1"/>
  <c r="F42" i="3"/>
  <c r="I41" i="4" s="1"/>
  <c r="F43" i="3"/>
  <c r="I42" i="4" s="1"/>
  <c r="F44" i="3"/>
  <c r="I43" i="4" s="1"/>
  <c r="F45" i="3"/>
  <c r="I44" i="4" s="1"/>
  <c r="F46" i="3"/>
  <c r="I45" i="4" s="1"/>
  <c r="F47" i="3"/>
  <c r="I46" i="4" s="1"/>
  <c r="F48" i="3"/>
  <c r="I47" i="4" s="1"/>
  <c r="F49" i="3"/>
  <c r="I48" i="4" s="1"/>
  <c r="F50" i="3"/>
  <c r="I49" i="4" s="1"/>
  <c r="F51" i="3"/>
  <c r="I50" i="4" s="1"/>
  <c r="F52" i="3"/>
  <c r="I51" i="4" s="1"/>
  <c r="F53" i="3"/>
  <c r="I52" i="4" s="1"/>
  <c r="F54" i="3"/>
  <c r="I53" i="4" s="1"/>
  <c r="F55" i="3"/>
  <c r="I54" i="4" s="1"/>
  <c r="F56" i="3"/>
  <c r="I55" i="4" s="1"/>
  <c r="F57" i="3"/>
  <c r="I56" i="4" s="1"/>
  <c r="F58" i="3"/>
  <c r="I57" i="4" s="1"/>
  <c r="F60" i="3"/>
  <c r="I59" i="4" s="1"/>
  <c r="F61" i="3"/>
  <c r="I60" i="4" s="1"/>
  <c r="F62" i="3"/>
  <c r="I61" i="4" s="1"/>
  <c r="F64" i="3"/>
  <c r="I63" i="4" s="1"/>
  <c r="F65" i="3"/>
  <c r="I64" i="4" s="1"/>
  <c r="F11" i="3"/>
  <c r="I10" i="4" s="1"/>
  <c r="E66" i="2"/>
  <c r="F66" i="2"/>
  <c r="G66" i="2"/>
  <c r="H66" i="2"/>
  <c r="I66" i="2"/>
  <c r="D66" i="2"/>
  <c r="E63" i="2"/>
  <c r="F63" i="2"/>
  <c r="G63" i="2"/>
  <c r="H63" i="2"/>
  <c r="I63" i="2"/>
  <c r="D63" i="2"/>
  <c r="E59" i="2"/>
  <c r="F59" i="2"/>
  <c r="G59" i="2"/>
  <c r="H59" i="2"/>
  <c r="I59" i="2"/>
  <c r="D59" i="2"/>
  <c r="E39" i="2"/>
  <c r="F39" i="2"/>
  <c r="G39" i="2"/>
  <c r="H39" i="2"/>
  <c r="I39" i="2"/>
  <c r="D39" i="2"/>
  <c r="E32" i="2"/>
  <c r="F32" i="2"/>
  <c r="G32" i="2"/>
  <c r="H32" i="2"/>
  <c r="I32" i="2"/>
  <c r="D32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3" i="2"/>
  <c r="L34" i="2"/>
  <c r="L35" i="2"/>
  <c r="L36" i="2"/>
  <c r="L37" i="2"/>
  <c r="L38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60" i="2"/>
  <c r="L61" i="2"/>
  <c r="L62" i="2"/>
  <c r="L64" i="2"/>
  <c r="L65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3" i="2"/>
  <c r="K34" i="2"/>
  <c r="K35" i="2"/>
  <c r="K36" i="2"/>
  <c r="K37" i="2"/>
  <c r="K38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60" i="2"/>
  <c r="K61" i="2"/>
  <c r="K62" i="2"/>
  <c r="K64" i="2"/>
  <c r="K65" i="2"/>
  <c r="K11" i="2"/>
  <c r="L11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12" i="2"/>
  <c r="J13" i="2"/>
  <c r="J11" i="2"/>
  <c r="F10" i="1"/>
  <c r="C11" i="2" s="1"/>
  <c r="D11" i="3" s="1"/>
  <c r="D65" i="1"/>
  <c r="E65" i="1"/>
  <c r="G65" i="1"/>
  <c r="H65" i="1"/>
  <c r="C65" i="1"/>
  <c r="D62" i="1"/>
  <c r="E62" i="1"/>
  <c r="G62" i="1"/>
  <c r="H62" i="1"/>
  <c r="C62" i="1"/>
  <c r="D58" i="1"/>
  <c r="E58" i="1"/>
  <c r="G58" i="1"/>
  <c r="H58" i="1"/>
  <c r="C58" i="1"/>
  <c r="D38" i="1"/>
  <c r="E38" i="1"/>
  <c r="G38" i="1"/>
  <c r="H38" i="1"/>
  <c r="C38" i="1"/>
  <c r="D31" i="1"/>
  <c r="E31" i="1"/>
  <c r="G31" i="1"/>
  <c r="H31" i="1"/>
  <c r="C31" i="1"/>
  <c r="F11" i="1"/>
  <c r="C12" i="2" s="1"/>
  <c r="D12" i="3" s="1"/>
  <c r="F12" i="1"/>
  <c r="C13" i="2" s="1"/>
  <c r="D13" i="3" s="1"/>
  <c r="F13" i="1"/>
  <c r="C14" i="2" s="1"/>
  <c r="D14" i="3" s="1"/>
  <c r="F14" i="1"/>
  <c r="C15" i="2" s="1"/>
  <c r="D15" i="3" s="1"/>
  <c r="F15" i="1"/>
  <c r="C16" i="2" s="1"/>
  <c r="D16" i="3" s="1"/>
  <c r="F16" i="1"/>
  <c r="C17" i="2" s="1"/>
  <c r="D17" i="3" s="1"/>
  <c r="F17" i="1"/>
  <c r="C18" i="2" s="1"/>
  <c r="D18" i="3" s="1"/>
  <c r="F18" i="1"/>
  <c r="C19" i="2" s="1"/>
  <c r="D19" i="3" s="1"/>
  <c r="F19" i="1"/>
  <c r="C20" i="2" s="1"/>
  <c r="D20" i="3" s="1"/>
  <c r="F20" i="1"/>
  <c r="C21" i="2" s="1"/>
  <c r="D21" i="3" s="1"/>
  <c r="F21" i="1"/>
  <c r="C22" i="2" s="1"/>
  <c r="D22" i="3" s="1"/>
  <c r="F22" i="1"/>
  <c r="C23" i="2" s="1"/>
  <c r="D23" i="3" s="1"/>
  <c r="F23" i="1"/>
  <c r="C24" i="2" s="1"/>
  <c r="D24" i="3" s="1"/>
  <c r="F24" i="1"/>
  <c r="C25" i="2" s="1"/>
  <c r="D25" i="3" s="1"/>
  <c r="F25" i="1"/>
  <c r="C26" i="2" s="1"/>
  <c r="D26" i="3" s="1"/>
  <c r="F26" i="1"/>
  <c r="C27" i="2" s="1"/>
  <c r="D27" i="3" s="1"/>
  <c r="F27" i="1"/>
  <c r="C28" i="2" s="1"/>
  <c r="D28" i="3" s="1"/>
  <c r="F28" i="1"/>
  <c r="C29" i="2" s="1"/>
  <c r="D29" i="3" s="1"/>
  <c r="F29" i="1"/>
  <c r="C30" i="2" s="1"/>
  <c r="D30" i="3" s="1"/>
  <c r="F30" i="1"/>
  <c r="C31" i="2" s="1"/>
  <c r="D31" i="3" s="1"/>
  <c r="F32" i="1"/>
  <c r="C33" i="2" s="1"/>
  <c r="D33" i="3" s="1"/>
  <c r="F33" i="1"/>
  <c r="C34" i="2" s="1"/>
  <c r="D34" i="3" s="1"/>
  <c r="F34" i="1"/>
  <c r="C35" i="2" s="1"/>
  <c r="D35" i="3" s="1"/>
  <c r="F35" i="1"/>
  <c r="C36" i="2" s="1"/>
  <c r="D36" i="3" s="1"/>
  <c r="F36" i="1"/>
  <c r="C37" i="2" s="1"/>
  <c r="D37" i="3" s="1"/>
  <c r="F37" i="1"/>
  <c r="C38" i="2" s="1"/>
  <c r="D38" i="3" s="1"/>
  <c r="F39" i="1"/>
  <c r="C40" i="2" s="1"/>
  <c r="D40" i="3" s="1"/>
  <c r="F40" i="1"/>
  <c r="C41" i="2" s="1"/>
  <c r="D41" i="3" s="1"/>
  <c r="F41" i="1"/>
  <c r="C42" i="2" s="1"/>
  <c r="D42" i="3" s="1"/>
  <c r="F42" i="1"/>
  <c r="C43" i="2" s="1"/>
  <c r="D43" i="3" s="1"/>
  <c r="F43" i="1"/>
  <c r="C44" i="2" s="1"/>
  <c r="D44" i="3" s="1"/>
  <c r="F44" i="1"/>
  <c r="C45" i="2" s="1"/>
  <c r="D45" i="3" s="1"/>
  <c r="F45" i="1"/>
  <c r="C46" i="2" s="1"/>
  <c r="D46" i="3" s="1"/>
  <c r="F46" i="1"/>
  <c r="C47" i="2" s="1"/>
  <c r="D47" i="3" s="1"/>
  <c r="F47" i="1"/>
  <c r="C48" i="2" s="1"/>
  <c r="D48" i="3" s="1"/>
  <c r="F48" i="1"/>
  <c r="C49" i="2" s="1"/>
  <c r="D49" i="3" s="1"/>
  <c r="F49" i="1"/>
  <c r="C50" i="2" s="1"/>
  <c r="D50" i="3" s="1"/>
  <c r="F50" i="1"/>
  <c r="C51" i="2" s="1"/>
  <c r="D51" i="3" s="1"/>
  <c r="F51" i="1"/>
  <c r="C52" i="2" s="1"/>
  <c r="D52" i="3" s="1"/>
  <c r="F52" i="1"/>
  <c r="C53" i="2" s="1"/>
  <c r="D53" i="3" s="1"/>
  <c r="F53" i="1"/>
  <c r="C54" i="2" s="1"/>
  <c r="D54" i="3" s="1"/>
  <c r="F54" i="1"/>
  <c r="C55" i="2" s="1"/>
  <c r="D55" i="3" s="1"/>
  <c r="F55" i="1"/>
  <c r="C56" i="2" s="1"/>
  <c r="D56" i="3" s="1"/>
  <c r="F56" i="1"/>
  <c r="C57" i="2" s="1"/>
  <c r="D57" i="3" s="1"/>
  <c r="F57" i="1"/>
  <c r="C58" i="2" s="1"/>
  <c r="D58" i="3" s="1"/>
  <c r="F59" i="1"/>
  <c r="C60" i="2" s="1"/>
  <c r="D60" i="3" s="1"/>
  <c r="F60" i="1"/>
  <c r="C61" i="2" s="1"/>
  <c r="D61" i="3" s="1"/>
  <c r="F61" i="1"/>
  <c r="C62" i="2" s="1"/>
  <c r="D62" i="3" s="1"/>
  <c r="F63" i="1"/>
  <c r="C64" i="2" s="1"/>
  <c r="D64" i="3" s="1"/>
  <c r="F64" i="1"/>
  <c r="C65" i="2" s="1"/>
  <c r="D65" i="3" s="1"/>
  <c r="H58" i="13" l="1"/>
  <c r="H54" i="13"/>
  <c r="H50" i="13"/>
  <c r="H42" i="13"/>
  <c r="H37" i="13"/>
  <c r="H28" i="13"/>
  <c r="H24" i="13"/>
  <c r="H20" i="13"/>
  <c r="H16" i="13"/>
  <c r="H12" i="13"/>
  <c r="K57" i="13"/>
  <c r="K53" i="13"/>
  <c r="K49" i="13"/>
  <c r="K45" i="13"/>
  <c r="K41" i="13"/>
  <c r="K31" i="13"/>
  <c r="K27" i="13"/>
  <c r="K23" i="13"/>
  <c r="K19" i="13"/>
  <c r="K15" i="13"/>
  <c r="H56" i="13"/>
  <c r="H52" i="13"/>
  <c r="H48" i="13"/>
  <c r="H44" i="13"/>
  <c r="H35" i="13"/>
  <c r="J32" i="2"/>
  <c r="K39" i="2"/>
  <c r="L59" i="2"/>
  <c r="K63" i="2"/>
  <c r="J66" i="11"/>
  <c r="G63" i="16"/>
  <c r="H63" i="16"/>
  <c r="H59" i="16"/>
  <c r="H67" i="16" s="1"/>
  <c r="M60" i="16"/>
  <c r="K32" i="2"/>
  <c r="L39" i="2"/>
  <c r="K59" i="2"/>
  <c r="L63" i="2"/>
  <c r="K66" i="2"/>
  <c r="R66" i="10"/>
  <c r="J32" i="11"/>
  <c r="R66" i="11"/>
  <c r="G32" i="16"/>
  <c r="I65" i="4"/>
  <c r="H61" i="13"/>
  <c r="K65" i="13"/>
  <c r="H39" i="16"/>
  <c r="K68" i="17"/>
  <c r="L68" i="17"/>
  <c r="L67" i="16"/>
  <c r="J67" i="16"/>
  <c r="K67" i="16"/>
  <c r="I67" i="16"/>
  <c r="N32" i="12"/>
  <c r="J68" i="17"/>
  <c r="H68" i="17"/>
  <c r="F68" i="17"/>
  <c r="I68" i="17"/>
  <c r="G68" i="17"/>
  <c r="E68" i="17"/>
  <c r="C67" i="16"/>
  <c r="E67" i="16"/>
  <c r="M32" i="15"/>
  <c r="R32" i="11"/>
  <c r="L32" i="2"/>
  <c r="D67" i="2"/>
  <c r="J66" i="2"/>
  <c r="F67" i="2"/>
  <c r="L68" i="7"/>
  <c r="J68" i="7"/>
  <c r="H68" i="7"/>
  <c r="F68" i="7"/>
  <c r="D68" i="7"/>
  <c r="D67" i="8"/>
  <c r="F67" i="8"/>
  <c r="H67" i="8"/>
  <c r="J67" i="8"/>
  <c r="L67" i="8"/>
  <c r="R59" i="10"/>
  <c r="R39" i="10"/>
  <c r="Q67" i="10"/>
  <c r="O67" i="10"/>
  <c r="L67" i="10"/>
  <c r="I67" i="10"/>
  <c r="G67" i="10"/>
  <c r="D67" i="10"/>
  <c r="J59" i="11"/>
  <c r="J67" i="11" s="1"/>
  <c r="J39" i="11"/>
  <c r="N63" i="11"/>
  <c r="R59" i="11"/>
  <c r="R39" i="11"/>
  <c r="D67" i="11"/>
  <c r="G67" i="11"/>
  <c r="I67" i="11"/>
  <c r="L67" i="11"/>
  <c r="O67" i="11"/>
  <c r="Q67" i="11"/>
  <c r="O67" i="13"/>
  <c r="M59" i="15"/>
  <c r="N59" i="15"/>
  <c r="N39" i="15"/>
  <c r="N64" i="16"/>
  <c r="N33" i="16"/>
  <c r="F67" i="16"/>
  <c r="D67" i="16"/>
  <c r="C66" i="1"/>
  <c r="G66" i="1"/>
  <c r="D66" i="1"/>
  <c r="C67" i="12"/>
  <c r="U67" i="12"/>
  <c r="S67" i="12"/>
  <c r="M67" i="12"/>
  <c r="K67" i="12"/>
  <c r="E67" i="12"/>
  <c r="L30" i="13"/>
  <c r="L26" i="13"/>
  <c r="L22" i="13"/>
  <c r="L18" i="13"/>
  <c r="L14" i="13"/>
  <c r="L67" i="15"/>
  <c r="J67" i="15"/>
  <c r="H67" i="15"/>
  <c r="F67" i="15"/>
  <c r="D67" i="15"/>
  <c r="G66" i="16"/>
  <c r="M64" i="16"/>
  <c r="G59" i="16"/>
  <c r="M40" i="16"/>
  <c r="G39" i="16"/>
  <c r="M33" i="16"/>
  <c r="D61" i="17"/>
  <c r="N61" i="17" s="1"/>
  <c r="N11" i="16"/>
  <c r="C61" i="17"/>
  <c r="M61" i="17" s="1"/>
  <c r="M64" i="17" s="1"/>
  <c r="M63" i="16"/>
  <c r="N61" i="16"/>
  <c r="D62" i="17" s="1"/>
  <c r="N62" i="17" s="1"/>
  <c r="N40" i="16"/>
  <c r="H66" i="1"/>
  <c r="G67" i="2"/>
  <c r="E67" i="2"/>
  <c r="C67" i="3"/>
  <c r="C66" i="4"/>
  <c r="C67" i="5"/>
  <c r="C68" i="7"/>
  <c r="K68" i="7"/>
  <c r="I68" i="7"/>
  <c r="G68" i="7"/>
  <c r="E68" i="7"/>
  <c r="C67" i="8"/>
  <c r="E67" i="8"/>
  <c r="G67" i="8"/>
  <c r="I67" i="8"/>
  <c r="K67" i="8"/>
  <c r="M11" i="13"/>
  <c r="M61" i="13"/>
  <c r="M56" i="13"/>
  <c r="M52" i="13"/>
  <c r="M48" i="13"/>
  <c r="M44" i="13"/>
  <c r="M40" i="13"/>
  <c r="M30" i="13"/>
  <c r="N30" i="13" s="1"/>
  <c r="M26" i="13"/>
  <c r="M22" i="13"/>
  <c r="M18" i="13"/>
  <c r="M14" i="13"/>
  <c r="N14" i="13" s="1"/>
  <c r="H65" i="13"/>
  <c r="H62" i="13"/>
  <c r="G63" i="13"/>
  <c r="J66" i="13"/>
  <c r="R63" i="10"/>
  <c r="R32" i="10"/>
  <c r="C67" i="10"/>
  <c r="P67" i="10"/>
  <c r="M67" i="10"/>
  <c r="K67" i="10"/>
  <c r="H67" i="10"/>
  <c r="E67" i="10"/>
  <c r="J63" i="11"/>
  <c r="N32" i="11"/>
  <c r="N66" i="11"/>
  <c r="N59" i="11"/>
  <c r="N39" i="11"/>
  <c r="R63" i="11"/>
  <c r="C67" i="11"/>
  <c r="E67" i="11"/>
  <c r="H67" i="11"/>
  <c r="K67" i="11"/>
  <c r="M67" i="11"/>
  <c r="P67" i="11"/>
  <c r="J66" i="12"/>
  <c r="N63" i="12"/>
  <c r="Z59" i="12"/>
  <c r="D67" i="12"/>
  <c r="L60" i="13"/>
  <c r="L61" i="13"/>
  <c r="M63" i="15"/>
  <c r="M39" i="15"/>
  <c r="K67" i="15"/>
  <c r="G67" i="15"/>
  <c r="M11" i="16"/>
  <c r="C67" i="15"/>
  <c r="E66" i="1"/>
  <c r="E67" i="3"/>
  <c r="I39" i="3"/>
  <c r="I63" i="3"/>
  <c r="J39" i="13"/>
  <c r="L54" i="13"/>
  <c r="L42" i="13"/>
  <c r="L29" i="13"/>
  <c r="L21" i="13"/>
  <c r="L13" i="13"/>
  <c r="L38" i="13"/>
  <c r="D63" i="3"/>
  <c r="I31" i="4"/>
  <c r="H30" i="13"/>
  <c r="H26" i="13"/>
  <c r="H22" i="13"/>
  <c r="H18" i="13"/>
  <c r="H14" i="13"/>
  <c r="K38" i="13"/>
  <c r="K34" i="13"/>
  <c r="K29" i="13"/>
  <c r="K25" i="13"/>
  <c r="K21" i="13"/>
  <c r="K17" i="13"/>
  <c r="K13" i="13"/>
  <c r="D64" i="17"/>
  <c r="I32" i="3"/>
  <c r="I59" i="3"/>
  <c r="I66" i="3"/>
  <c r="K37" i="13"/>
  <c r="L58" i="13"/>
  <c r="L50" i="13"/>
  <c r="L46" i="13"/>
  <c r="L65" i="13"/>
  <c r="L25" i="13"/>
  <c r="L17" i="13"/>
  <c r="L34" i="13"/>
  <c r="D66" i="4"/>
  <c r="E66" i="4"/>
  <c r="M64" i="13"/>
  <c r="N64" i="13" s="1"/>
  <c r="M58" i="13"/>
  <c r="M54" i="13"/>
  <c r="N54" i="13" s="1"/>
  <c r="M50" i="13"/>
  <c r="M46" i="13"/>
  <c r="M37" i="13"/>
  <c r="M28" i="13"/>
  <c r="M24" i="13"/>
  <c r="M20" i="13"/>
  <c r="M16" i="13"/>
  <c r="M12" i="13"/>
  <c r="H57" i="13"/>
  <c r="H53" i="13"/>
  <c r="H49" i="13"/>
  <c r="H45" i="13"/>
  <c r="H41" i="13"/>
  <c r="K11" i="13"/>
  <c r="K61" i="13"/>
  <c r="L28" i="13"/>
  <c r="L24" i="13"/>
  <c r="L20" i="13"/>
  <c r="L16" i="13"/>
  <c r="L12" i="13"/>
  <c r="L56" i="13"/>
  <c r="N56" i="13" s="1"/>
  <c r="L52" i="13"/>
  <c r="L48" i="13"/>
  <c r="L44" i="13"/>
  <c r="N44" i="13" s="1"/>
  <c r="L31" i="13"/>
  <c r="L27" i="13"/>
  <c r="L23" i="13"/>
  <c r="L19" i="13"/>
  <c r="L15" i="13"/>
  <c r="D66" i="3"/>
  <c r="D59" i="3"/>
  <c r="D39" i="3"/>
  <c r="D32" i="3"/>
  <c r="J67" i="2"/>
  <c r="F31" i="1"/>
  <c r="C32" i="2" s="1"/>
  <c r="F38" i="1"/>
  <c r="C39" i="2" s="1"/>
  <c r="F58" i="1"/>
  <c r="C59" i="2" s="1"/>
  <c r="F62" i="1"/>
  <c r="C63" i="2" s="1"/>
  <c r="F65" i="1"/>
  <c r="L66" i="2"/>
  <c r="I67" i="2"/>
  <c r="I62" i="4"/>
  <c r="M11" i="5"/>
  <c r="G10" i="4"/>
  <c r="J12" i="3"/>
  <c r="D12" i="6" s="1"/>
  <c r="M12" i="5"/>
  <c r="G11" i="4"/>
  <c r="H11" i="4" s="1"/>
  <c r="J11" i="4" s="1"/>
  <c r="C12" i="6" s="1"/>
  <c r="L12" i="3"/>
  <c r="J30" i="3"/>
  <c r="D30" i="6" s="1"/>
  <c r="M30" i="5"/>
  <c r="G29" i="4"/>
  <c r="J28" i="3"/>
  <c r="D28" i="6" s="1"/>
  <c r="M28" i="5"/>
  <c r="G27" i="4"/>
  <c r="H27" i="4" s="1"/>
  <c r="J27" i="4" s="1"/>
  <c r="C28" i="6" s="1"/>
  <c r="J26" i="3"/>
  <c r="D26" i="6" s="1"/>
  <c r="M26" i="5"/>
  <c r="G25" i="4"/>
  <c r="H25" i="4" s="1"/>
  <c r="J25" i="4" s="1"/>
  <c r="C26" i="6" s="1"/>
  <c r="J24" i="3"/>
  <c r="D24" i="6" s="1"/>
  <c r="M24" i="5"/>
  <c r="G23" i="4"/>
  <c r="H23" i="4" s="1"/>
  <c r="J23" i="4" s="1"/>
  <c r="C24" i="6" s="1"/>
  <c r="J22" i="3"/>
  <c r="D22" i="6" s="1"/>
  <c r="M22" i="5"/>
  <c r="G21" i="4"/>
  <c r="H21" i="4" s="1"/>
  <c r="J21" i="4" s="1"/>
  <c r="C22" i="6" s="1"/>
  <c r="J20" i="3"/>
  <c r="D20" i="6" s="1"/>
  <c r="M20" i="5"/>
  <c r="G19" i="4"/>
  <c r="J18" i="3"/>
  <c r="D18" i="6" s="1"/>
  <c r="M18" i="5"/>
  <c r="G17" i="4"/>
  <c r="H17" i="4" s="1"/>
  <c r="J17" i="4" s="1"/>
  <c r="C18" i="6" s="1"/>
  <c r="J16" i="3"/>
  <c r="D16" i="6" s="1"/>
  <c r="M16" i="5"/>
  <c r="G15" i="4"/>
  <c r="H15" i="4" s="1"/>
  <c r="J15" i="4" s="1"/>
  <c r="C16" i="6" s="1"/>
  <c r="J14" i="3"/>
  <c r="D14" i="6" s="1"/>
  <c r="M14" i="5"/>
  <c r="G13" i="4"/>
  <c r="J64" i="3"/>
  <c r="D64" i="6" s="1"/>
  <c r="M64" i="5"/>
  <c r="G63" i="4"/>
  <c r="J61" i="3"/>
  <c r="D61" i="6" s="1"/>
  <c r="M61" i="5"/>
  <c r="G60" i="4"/>
  <c r="H60" i="4" s="1"/>
  <c r="J60" i="4" s="1"/>
  <c r="C61" i="6" s="1"/>
  <c r="J58" i="3"/>
  <c r="D58" i="6" s="1"/>
  <c r="M58" i="5"/>
  <c r="G57" i="4"/>
  <c r="H57" i="4" s="1"/>
  <c r="J57" i="4" s="1"/>
  <c r="C58" i="6" s="1"/>
  <c r="J56" i="3"/>
  <c r="D56" i="6" s="1"/>
  <c r="M56" i="5"/>
  <c r="G55" i="4"/>
  <c r="H55" i="4" s="1"/>
  <c r="J55" i="4" s="1"/>
  <c r="C56" i="6" s="1"/>
  <c r="J54" i="3"/>
  <c r="D54" i="6" s="1"/>
  <c r="M54" i="5"/>
  <c r="G53" i="4"/>
  <c r="H53" i="4" s="1"/>
  <c r="J53" i="4" s="1"/>
  <c r="C54" i="6" s="1"/>
  <c r="J52" i="3"/>
  <c r="D52" i="6" s="1"/>
  <c r="M52" i="5"/>
  <c r="G51" i="4"/>
  <c r="H51" i="4" s="1"/>
  <c r="J51" i="4" s="1"/>
  <c r="C52" i="6" s="1"/>
  <c r="J50" i="3"/>
  <c r="D50" i="6" s="1"/>
  <c r="M50" i="5"/>
  <c r="G49" i="4"/>
  <c r="H49" i="4" s="1"/>
  <c r="J49" i="4" s="1"/>
  <c r="C50" i="6" s="1"/>
  <c r="J48" i="3"/>
  <c r="D48" i="6" s="1"/>
  <c r="M48" i="5"/>
  <c r="G47" i="4"/>
  <c r="J46" i="3"/>
  <c r="D46" i="6" s="1"/>
  <c r="M46" i="5"/>
  <c r="G45" i="4"/>
  <c r="H45" i="4" s="1"/>
  <c r="J45" i="4" s="1"/>
  <c r="C46" i="6" s="1"/>
  <c r="J44" i="3"/>
  <c r="D44" i="6" s="1"/>
  <c r="M44" i="5"/>
  <c r="G43" i="4"/>
  <c r="H43" i="4" s="1"/>
  <c r="J43" i="4" s="1"/>
  <c r="C44" i="6" s="1"/>
  <c r="J42" i="3"/>
  <c r="D42" i="6" s="1"/>
  <c r="M42" i="5"/>
  <c r="G41" i="4"/>
  <c r="H41" i="4" s="1"/>
  <c r="J41" i="4" s="1"/>
  <c r="C42" i="6" s="1"/>
  <c r="J40" i="3"/>
  <c r="D40" i="6" s="1"/>
  <c r="M40" i="5"/>
  <c r="G39" i="4"/>
  <c r="J37" i="3"/>
  <c r="D37" i="6" s="1"/>
  <c r="M37" i="5"/>
  <c r="G36" i="4"/>
  <c r="H36" i="4" s="1"/>
  <c r="J36" i="4" s="1"/>
  <c r="C37" i="6" s="1"/>
  <c r="M35" i="5"/>
  <c r="G34" i="4"/>
  <c r="H34" i="4" s="1"/>
  <c r="J34" i="4" s="1"/>
  <c r="C35" i="6" s="1"/>
  <c r="J35" i="3"/>
  <c r="D35" i="6" s="1"/>
  <c r="J33" i="3"/>
  <c r="D33" i="6" s="1"/>
  <c r="M33" i="5"/>
  <c r="G32" i="4"/>
  <c r="H32" i="4" s="1"/>
  <c r="J11" i="3"/>
  <c r="D11" i="6" s="1"/>
  <c r="H32" i="3"/>
  <c r="F32" i="3"/>
  <c r="H59" i="3"/>
  <c r="F59" i="3"/>
  <c r="H66" i="3"/>
  <c r="F66" i="3"/>
  <c r="K67" i="3"/>
  <c r="G67" i="3"/>
  <c r="L11" i="3"/>
  <c r="L64" i="3"/>
  <c r="L58" i="3"/>
  <c r="L56" i="3"/>
  <c r="L54" i="3"/>
  <c r="L52" i="3"/>
  <c r="L50" i="3"/>
  <c r="L48" i="3"/>
  <c r="L46" i="3"/>
  <c r="L44" i="3"/>
  <c r="L42" i="3"/>
  <c r="L40" i="3"/>
  <c r="L30" i="3"/>
  <c r="L28" i="3"/>
  <c r="L26" i="3"/>
  <c r="L24" i="3"/>
  <c r="L22" i="3"/>
  <c r="L20" i="3"/>
  <c r="L18" i="3"/>
  <c r="L16" i="3"/>
  <c r="L14" i="3"/>
  <c r="F31" i="4"/>
  <c r="H10" i="4"/>
  <c r="F65" i="4"/>
  <c r="H63" i="4"/>
  <c r="H47" i="4"/>
  <c r="J47" i="4" s="1"/>
  <c r="C48" i="6" s="1"/>
  <c r="F58" i="4"/>
  <c r="H29" i="4"/>
  <c r="J29" i="4" s="1"/>
  <c r="C30" i="6" s="1"/>
  <c r="H19" i="4"/>
  <c r="J19" i="4" s="1"/>
  <c r="C20" i="6" s="1"/>
  <c r="H13" i="4"/>
  <c r="J13" i="4" s="1"/>
  <c r="C14" i="6" s="1"/>
  <c r="H67" i="2"/>
  <c r="K67" i="2" s="1"/>
  <c r="I58" i="4"/>
  <c r="I38" i="4"/>
  <c r="J13" i="3"/>
  <c r="D13" i="6" s="1"/>
  <c r="M13" i="5"/>
  <c r="G12" i="4"/>
  <c r="J31" i="3"/>
  <c r="D31" i="6" s="1"/>
  <c r="M31" i="5"/>
  <c r="G30" i="4"/>
  <c r="J29" i="3"/>
  <c r="D29" i="6" s="1"/>
  <c r="M29" i="5"/>
  <c r="G28" i="4"/>
  <c r="H28" i="4" s="1"/>
  <c r="J28" i="4" s="1"/>
  <c r="C29" i="6" s="1"/>
  <c r="J27" i="3"/>
  <c r="D27" i="6" s="1"/>
  <c r="M27" i="5"/>
  <c r="G26" i="4"/>
  <c r="H26" i="4" s="1"/>
  <c r="J26" i="4" s="1"/>
  <c r="C27" i="6" s="1"/>
  <c r="J25" i="3"/>
  <c r="D25" i="6" s="1"/>
  <c r="M25" i="5"/>
  <c r="G24" i="4"/>
  <c r="J23" i="3"/>
  <c r="D23" i="6" s="1"/>
  <c r="M23" i="5"/>
  <c r="G22" i="4"/>
  <c r="H22" i="4" s="1"/>
  <c r="J22" i="4" s="1"/>
  <c r="C23" i="6" s="1"/>
  <c r="J21" i="3"/>
  <c r="D21" i="6" s="1"/>
  <c r="M21" i="5"/>
  <c r="G20" i="4"/>
  <c r="H20" i="4" s="1"/>
  <c r="J20" i="4" s="1"/>
  <c r="C21" i="6" s="1"/>
  <c r="J19" i="3"/>
  <c r="D19" i="6" s="1"/>
  <c r="M19" i="5"/>
  <c r="G18" i="4"/>
  <c r="J17" i="3"/>
  <c r="D17" i="6" s="1"/>
  <c r="M17" i="5"/>
  <c r="G16" i="4"/>
  <c r="J15" i="3"/>
  <c r="D15" i="6" s="1"/>
  <c r="M15" i="5"/>
  <c r="G14" i="4"/>
  <c r="J65" i="3"/>
  <c r="D65" i="6" s="1"/>
  <c r="M65" i="5"/>
  <c r="G64" i="4"/>
  <c r="H64" i="4" s="1"/>
  <c r="J64" i="4" s="1"/>
  <c r="C65" i="6" s="1"/>
  <c r="J62" i="3"/>
  <c r="D62" i="6" s="1"/>
  <c r="M62" i="5"/>
  <c r="G61" i="4"/>
  <c r="H61" i="4" s="1"/>
  <c r="J61" i="4" s="1"/>
  <c r="C62" i="6" s="1"/>
  <c r="J60" i="3"/>
  <c r="D60" i="6" s="1"/>
  <c r="M60" i="5"/>
  <c r="G59" i="4"/>
  <c r="H59" i="4" s="1"/>
  <c r="J57" i="3"/>
  <c r="D57" i="6" s="1"/>
  <c r="M57" i="5"/>
  <c r="G56" i="4"/>
  <c r="H56" i="4" s="1"/>
  <c r="J56" i="4" s="1"/>
  <c r="C57" i="6" s="1"/>
  <c r="J55" i="3"/>
  <c r="D55" i="6" s="1"/>
  <c r="M55" i="5"/>
  <c r="G54" i="4"/>
  <c r="H54" i="4" s="1"/>
  <c r="J54" i="4" s="1"/>
  <c r="C55" i="6" s="1"/>
  <c r="J53" i="3"/>
  <c r="D53" i="6" s="1"/>
  <c r="M53" i="5"/>
  <c r="G52" i="4"/>
  <c r="H52" i="4" s="1"/>
  <c r="J52" i="4" s="1"/>
  <c r="C53" i="6" s="1"/>
  <c r="J51" i="3"/>
  <c r="D51" i="6" s="1"/>
  <c r="M51" i="5"/>
  <c r="G50" i="4"/>
  <c r="J49" i="3"/>
  <c r="D49" i="6" s="1"/>
  <c r="M49" i="5"/>
  <c r="G48" i="4"/>
  <c r="H48" i="4" s="1"/>
  <c r="J48" i="4" s="1"/>
  <c r="C49" i="6" s="1"/>
  <c r="J47" i="3"/>
  <c r="D47" i="6" s="1"/>
  <c r="M47" i="5"/>
  <c r="G46" i="4"/>
  <c r="H46" i="4" s="1"/>
  <c r="J46" i="4" s="1"/>
  <c r="C47" i="6" s="1"/>
  <c r="J45" i="3"/>
  <c r="D45" i="6" s="1"/>
  <c r="M45" i="5"/>
  <c r="G44" i="4"/>
  <c r="H44" i="4" s="1"/>
  <c r="J44" i="4" s="1"/>
  <c r="C45" i="6" s="1"/>
  <c r="J43" i="3"/>
  <c r="D43" i="6" s="1"/>
  <c r="M43" i="5"/>
  <c r="G42" i="4"/>
  <c r="H42" i="4" s="1"/>
  <c r="J42" i="4" s="1"/>
  <c r="C43" i="6" s="1"/>
  <c r="J41" i="3"/>
  <c r="D41" i="6" s="1"/>
  <c r="M41" i="5"/>
  <c r="G40" i="4"/>
  <c r="H40" i="4" s="1"/>
  <c r="J40" i="4" s="1"/>
  <c r="C41" i="6" s="1"/>
  <c r="J38" i="3"/>
  <c r="D38" i="6" s="1"/>
  <c r="M38" i="5"/>
  <c r="G37" i="4"/>
  <c r="H37" i="4" s="1"/>
  <c r="J37" i="4" s="1"/>
  <c r="C38" i="6" s="1"/>
  <c r="J36" i="3"/>
  <c r="D36" i="6" s="1"/>
  <c r="M36" i="5"/>
  <c r="G35" i="4"/>
  <c r="H35" i="4" s="1"/>
  <c r="J35" i="4" s="1"/>
  <c r="C36" i="6" s="1"/>
  <c r="J34" i="3"/>
  <c r="D34" i="6" s="1"/>
  <c r="M34" i="5"/>
  <c r="G33" i="4"/>
  <c r="H39" i="3"/>
  <c r="F39" i="3"/>
  <c r="H63" i="3"/>
  <c r="F63" i="3"/>
  <c r="L65" i="3"/>
  <c r="L61" i="3"/>
  <c r="L57" i="3"/>
  <c r="L55" i="3"/>
  <c r="L53" i="3"/>
  <c r="L51" i="3"/>
  <c r="L49" i="3"/>
  <c r="L47" i="3"/>
  <c r="L45" i="3"/>
  <c r="L43" i="3"/>
  <c r="L41" i="3"/>
  <c r="L37" i="3"/>
  <c r="L35" i="3"/>
  <c r="L33" i="3"/>
  <c r="L31" i="3"/>
  <c r="L29" i="3"/>
  <c r="L27" i="3"/>
  <c r="L25" i="3"/>
  <c r="L23" i="3"/>
  <c r="L21" i="3"/>
  <c r="L19" i="3"/>
  <c r="L17" i="3"/>
  <c r="L15" i="3"/>
  <c r="L13" i="3"/>
  <c r="H50" i="4"/>
  <c r="J50" i="4" s="1"/>
  <c r="C51" i="6" s="1"/>
  <c r="H33" i="4"/>
  <c r="J33" i="4" s="1"/>
  <c r="C34" i="6" s="1"/>
  <c r="H30" i="4"/>
  <c r="J30" i="4" s="1"/>
  <c r="C31" i="6" s="1"/>
  <c r="H24" i="4"/>
  <c r="J24" i="4" s="1"/>
  <c r="C25" i="6" s="1"/>
  <c r="H18" i="4"/>
  <c r="J18" i="4" s="1"/>
  <c r="C19" i="6" s="1"/>
  <c r="H16" i="4"/>
  <c r="J16" i="4" s="1"/>
  <c r="C17" i="6" s="1"/>
  <c r="H14" i="4"/>
  <c r="J14" i="4" s="1"/>
  <c r="C15" i="6" s="1"/>
  <c r="H12" i="4"/>
  <c r="J12" i="4" s="1"/>
  <c r="C13" i="6" s="1"/>
  <c r="F38" i="4"/>
  <c r="Q11" i="14"/>
  <c r="P32" i="14"/>
  <c r="Q32" i="14" s="1"/>
  <c r="Q64" i="14"/>
  <c r="P66" i="14"/>
  <c r="Q40" i="14"/>
  <c r="P59" i="14"/>
  <c r="Q59" i="14" s="1"/>
  <c r="Q33" i="14"/>
  <c r="P39" i="14"/>
  <c r="Q39" i="14" s="1"/>
  <c r="H39" i="4"/>
  <c r="F62" i="4"/>
  <c r="E67" i="5"/>
  <c r="M65" i="13"/>
  <c r="N65" i="13" s="1"/>
  <c r="M62" i="13"/>
  <c r="M60" i="13"/>
  <c r="M63" i="13" s="1"/>
  <c r="M57" i="13"/>
  <c r="M55" i="13"/>
  <c r="M53" i="13"/>
  <c r="M51" i="13"/>
  <c r="M49" i="13"/>
  <c r="E47" i="13"/>
  <c r="M47" i="13"/>
  <c r="M45" i="13"/>
  <c r="E43" i="13"/>
  <c r="M43" i="13"/>
  <c r="M41" i="13"/>
  <c r="M38" i="13"/>
  <c r="M36" i="13"/>
  <c r="M34" i="13"/>
  <c r="N34" i="13" s="1"/>
  <c r="M31" i="13"/>
  <c r="M29" i="13"/>
  <c r="M27" i="13"/>
  <c r="M25" i="13"/>
  <c r="N25" i="13" s="1"/>
  <c r="M23" i="13"/>
  <c r="M21" i="13"/>
  <c r="N21" i="13" s="1"/>
  <c r="M19" i="13"/>
  <c r="M17" i="13"/>
  <c r="M15" i="13"/>
  <c r="M13" i="13"/>
  <c r="N13" i="13" s="1"/>
  <c r="G39" i="13"/>
  <c r="F32" i="10"/>
  <c r="N39" i="10"/>
  <c r="J39" i="10"/>
  <c r="F39" i="10"/>
  <c r="N59" i="10"/>
  <c r="J59" i="10"/>
  <c r="F59" i="10"/>
  <c r="N63" i="10"/>
  <c r="J63" i="10"/>
  <c r="F63" i="10"/>
  <c r="N66" i="10"/>
  <c r="J66" i="10"/>
  <c r="F66" i="10"/>
  <c r="Q60" i="14"/>
  <c r="P63" i="14"/>
  <c r="Q63" i="14" s="1"/>
  <c r="F32" i="11"/>
  <c r="F39" i="11"/>
  <c r="F59" i="11"/>
  <c r="F63" i="11"/>
  <c r="F66" i="11"/>
  <c r="J59" i="13"/>
  <c r="E57" i="13"/>
  <c r="E55" i="13"/>
  <c r="E52" i="13"/>
  <c r="E49" i="13"/>
  <c r="E45" i="13"/>
  <c r="E41" i="13"/>
  <c r="E36" i="13"/>
  <c r="E30" i="13"/>
  <c r="E28" i="13"/>
  <c r="E26" i="13"/>
  <c r="E24" i="13"/>
  <c r="E22" i="13"/>
  <c r="E20" i="13"/>
  <c r="E18" i="13"/>
  <c r="E16" i="13"/>
  <c r="E14" i="13"/>
  <c r="E11" i="14"/>
  <c r="D32" i="14"/>
  <c r="E32" i="14" s="1"/>
  <c r="D59" i="14"/>
  <c r="E59" i="14" s="1"/>
  <c r="E40" i="14"/>
  <c r="F32" i="12"/>
  <c r="F66" i="12"/>
  <c r="F59" i="12"/>
  <c r="D59" i="13"/>
  <c r="M42" i="13"/>
  <c r="D39" i="13"/>
  <c r="M35" i="13"/>
  <c r="E33" i="13"/>
  <c r="M33" i="13"/>
  <c r="G32" i="13"/>
  <c r="N32" i="10"/>
  <c r="J32" i="10"/>
  <c r="R67" i="13"/>
  <c r="D66" i="13"/>
  <c r="E62" i="13"/>
  <c r="E56" i="13"/>
  <c r="E53" i="13"/>
  <c r="E51" i="13"/>
  <c r="E48" i="13"/>
  <c r="E44" i="13"/>
  <c r="E37" i="13"/>
  <c r="E31" i="13"/>
  <c r="E29" i="13"/>
  <c r="E27" i="13"/>
  <c r="E25" i="13"/>
  <c r="E23" i="13"/>
  <c r="E21" i="13"/>
  <c r="E19" i="13"/>
  <c r="E17" i="13"/>
  <c r="E15" i="13"/>
  <c r="E13" i="13"/>
  <c r="D66" i="14"/>
  <c r="E64" i="14"/>
  <c r="C67" i="14"/>
  <c r="F63" i="12"/>
  <c r="D60" i="14"/>
  <c r="G11" i="14"/>
  <c r="J32" i="12"/>
  <c r="H60" i="14"/>
  <c r="G63" i="14"/>
  <c r="H63" i="14" s="1"/>
  <c r="K64" i="14"/>
  <c r="E33" i="14"/>
  <c r="D39" i="14"/>
  <c r="E39" i="14" s="1"/>
  <c r="H33" i="14"/>
  <c r="G39" i="14"/>
  <c r="H39" i="14" s="1"/>
  <c r="G59" i="14"/>
  <c r="H59" i="14" s="1"/>
  <c r="H40" i="14"/>
  <c r="H64" i="14"/>
  <c r="K60" i="14"/>
  <c r="N33" i="14"/>
  <c r="M39" i="14"/>
  <c r="N39" i="14" s="1"/>
  <c r="N40" i="14"/>
  <c r="M59" i="14"/>
  <c r="N59" i="14" s="1"/>
  <c r="N64" i="14"/>
  <c r="T67" i="12"/>
  <c r="L67" i="12"/>
  <c r="L40" i="13"/>
  <c r="L37" i="13"/>
  <c r="N37" i="13" s="1"/>
  <c r="L35" i="13"/>
  <c r="N35" i="13" s="1"/>
  <c r="S41" i="13"/>
  <c r="T41" i="13" s="1"/>
  <c r="J11" i="14"/>
  <c r="J61" i="14"/>
  <c r="K61" i="14" s="1"/>
  <c r="K33" i="14"/>
  <c r="J39" i="14"/>
  <c r="K39" i="14" s="1"/>
  <c r="J59" i="14"/>
  <c r="K59" i="14" s="1"/>
  <c r="K40" i="14"/>
  <c r="M32" i="14"/>
  <c r="N32" i="14" s="1"/>
  <c r="N11" i="14"/>
  <c r="N60" i="14"/>
  <c r="M63" i="14"/>
  <c r="N63" i="14" s="1"/>
  <c r="R66" i="12"/>
  <c r="M65" i="14"/>
  <c r="N65" i="14" s="1"/>
  <c r="Z32" i="12"/>
  <c r="V32" i="12"/>
  <c r="R32" i="12"/>
  <c r="Z39" i="12"/>
  <c r="V39" i="12"/>
  <c r="R39" i="12"/>
  <c r="N39" i="12"/>
  <c r="J39" i="12"/>
  <c r="F39" i="12"/>
  <c r="V59" i="12"/>
  <c r="R59" i="12"/>
  <c r="N59" i="12"/>
  <c r="J59" i="12"/>
  <c r="Z63" i="12"/>
  <c r="V63" i="12"/>
  <c r="R63" i="12"/>
  <c r="J63" i="12"/>
  <c r="Z66" i="12"/>
  <c r="X67" i="12"/>
  <c r="P67" i="12"/>
  <c r="H67" i="12"/>
  <c r="E12" i="13"/>
  <c r="C32" i="13"/>
  <c r="E35" i="13"/>
  <c r="E64" i="13"/>
  <c r="H11" i="13"/>
  <c r="F39" i="13"/>
  <c r="F66" i="13"/>
  <c r="L33" i="13"/>
  <c r="K36" i="13"/>
  <c r="L57" i="13"/>
  <c r="K55" i="13"/>
  <c r="L55" i="13"/>
  <c r="L53" i="13"/>
  <c r="N53" i="13" s="1"/>
  <c r="K51" i="13"/>
  <c r="L51" i="13"/>
  <c r="L49" i="13"/>
  <c r="N49" i="13" s="1"/>
  <c r="L47" i="13"/>
  <c r="L45" i="13"/>
  <c r="K43" i="13"/>
  <c r="L43" i="13"/>
  <c r="L41" i="13"/>
  <c r="N41" i="13" s="1"/>
  <c r="I63" i="13"/>
  <c r="L62" i="13"/>
  <c r="K64" i="13"/>
  <c r="L64" i="13"/>
  <c r="L11" i="13"/>
  <c r="L36" i="13"/>
  <c r="G65" i="14"/>
  <c r="H65" i="14" s="1"/>
  <c r="O67" i="14"/>
  <c r="I67" i="14"/>
  <c r="N66" i="12"/>
  <c r="W67" i="12"/>
  <c r="Q67" i="12"/>
  <c r="O67" i="12"/>
  <c r="I67" i="12"/>
  <c r="G67" i="12"/>
  <c r="E38" i="13"/>
  <c r="E34" i="13"/>
  <c r="E58" i="13"/>
  <c r="E54" i="13"/>
  <c r="E50" i="13"/>
  <c r="E46" i="13"/>
  <c r="E42" i="13"/>
  <c r="E60" i="13"/>
  <c r="E61" i="13"/>
  <c r="E65" i="13"/>
  <c r="H29" i="13"/>
  <c r="H25" i="13"/>
  <c r="H21" i="13"/>
  <c r="H13" i="13"/>
  <c r="H60" i="13"/>
  <c r="K28" i="13"/>
  <c r="K24" i="13"/>
  <c r="K20" i="13"/>
  <c r="K16" i="13"/>
  <c r="I32" i="13"/>
  <c r="K58" i="13"/>
  <c r="K54" i="13"/>
  <c r="K50" i="13"/>
  <c r="K46" i="13"/>
  <c r="K42" i="13"/>
  <c r="J65" i="14"/>
  <c r="K65" i="14" s="1"/>
  <c r="L67" i="14"/>
  <c r="F67" i="14"/>
  <c r="I67" i="15"/>
  <c r="E67" i="15"/>
  <c r="N63" i="15"/>
  <c r="V66" i="12"/>
  <c r="P66" i="13"/>
  <c r="Q66" i="13" s="1"/>
  <c r="S66" i="13"/>
  <c r="T66" i="13" s="1"/>
  <c r="S63" i="13"/>
  <c r="T63" i="13" s="1"/>
  <c r="T60" i="13"/>
  <c r="T40" i="13"/>
  <c r="S39" i="13"/>
  <c r="T39" i="13" s="1"/>
  <c r="Q64" i="13"/>
  <c r="P63" i="13"/>
  <c r="Q63" i="13" s="1"/>
  <c r="P59" i="13"/>
  <c r="Q59" i="13" s="1"/>
  <c r="P39" i="13"/>
  <c r="Q39" i="13" s="1"/>
  <c r="P32" i="13"/>
  <c r="Q32" i="13" s="1"/>
  <c r="S32" i="13"/>
  <c r="T32" i="13" s="1"/>
  <c r="J63" i="13"/>
  <c r="K60" i="13"/>
  <c r="K47" i="13"/>
  <c r="K35" i="13"/>
  <c r="K33" i="13"/>
  <c r="J32" i="13"/>
  <c r="G66" i="13"/>
  <c r="H64" i="13"/>
  <c r="G59" i="13"/>
  <c r="H55" i="13"/>
  <c r="H51" i="13"/>
  <c r="H47" i="13"/>
  <c r="H43" i="13"/>
  <c r="H46" i="13"/>
  <c r="H36" i="13"/>
  <c r="H33" i="13"/>
  <c r="H17" i="13"/>
  <c r="D63" i="13"/>
  <c r="D32" i="13"/>
  <c r="E11" i="13"/>
  <c r="I66" i="13"/>
  <c r="K62" i="13"/>
  <c r="I59" i="13"/>
  <c r="I39" i="13"/>
  <c r="K39" i="13" s="1"/>
  <c r="K12" i="13"/>
  <c r="F59" i="13"/>
  <c r="F63" i="13"/>
  <c r="H63" i="13" s="1"/>
  <c r="H40" i="13"/>
  <c r="F32" i="13"/>
  <c r="C66" i="13"/>
  <c r="C63" i="13"/>
  <c r="C59" i="13"/>
  <c r="E40" i="13"/>
  <c r="C39" i="13"/>
  <c r="H67" i="5"/>
  <c r="D67" i="5"/>
  <c r="J67" i="5"/>
  <c r="F67" i="5"/>
  <c r="Z67" i="43"/>
  <c r="Y67" i="43"/>
  <c r="X67" i="43"/>
  <c r="W67" i="43"/>
  <c r="U67" i="43"/>
  <c r="T67" i="43"/>
  <c r="S67" i="43"/>
  <c r="R67" i="43"/>
  <c r="P67" i="43"/>
  <c r="O67" i="43"/>
  <c r="N67" i="43"/>
  <c r="M67" i="43"/>
  <c r="K67" i="43"/>
  <c r="J67" i="43"/>
  <c r="I67" i="43"/>
  <c r="H67" i="43"/>
  <c r="F67" i="43"/>
  <c r="E67" i="43"/>
  <c r="D67" i="43"/>
  <c r="C67" i="43"/>
  <c r="AE66" i="43"/>
  <c r="AD66" i="43"/>
  <c r="AC66" i="43"/>
  <c r="AB66" i="43"/>
  <c r="AA66" i="43"/>
  <c r="V66" i="43"/>
  <c r="Q66" i="43"/>
  <c r="L66" i="43"/>
  <c r="G66" i="43"/>
  <c r="AE65" i="43"/>
  <c r="AD65" i="43"/>
  <c r="AC65" i="43"/>
  <c r="AB65" i="43"/>
  <c r="AA65" i="43"/>
  <c r="V65" i="43"/>
  <c r="Q65" i="43"/>
  <c r="L65" i="43"/>
  <c r="G65" i="43"/>
  <c r="Z64" i="43"/>
  <c r="Y64" i="43"/>
  <c r="X64" i="43"/>
  <c r="W64" i="43"/>
  <c r="U64" i="43"/>
  <c r="T64" i="43"/>
  <c r="S64" i="43"/>
  <c r="R64" i="43"/>
  <c r="P64" i="43"/>
  <c r="O64" i="43"/>
  <c r="N64" i="43"/>
  <c r="M64" i="43"/>
  <c r="K64" i="43"/>
  <c r="L64" i="43" s="1"/>
  <c r="J64" i="43"/>
  <c r="I64" i="43"/>
  <c r="H64" i="43"/>
  <c r="F64" i="43"/>
  <c r="E64" i="43"/>
  <c r="D64" i="43"/>
  <c r="C64" i="43"/>
  <c r="AE63" i="43"/>
  <c r="AD63" i="43"/>
  <c r="AC63" i="43"/>
  <c r="AB63" i="43"/>
  <c r="AA63" i="43"/>
  <c r="V63" i="43"/>
  <c r="Q63" i="43"/>
  <c r="L63" i="43"/>
  <c r="G63" i="43"/>
  <c r="AE62" i="43"/>
  <c r="AD62" i="43"/>
  <c r="AC62" i="43"/>
  <c r="AB62" i="43"/>
  <c r="AA62" i="43"/>
  <c r="V62" i="43"/>
  <c r="Q62" i="43"/>
  <c r="L62" i="43"/>
  <c r="G62" i="43"/>
  <c r="AE61" i="43"/>
  <c r="AD61" i="43"/>
  <c r="AC61" i="43"/>
  <c r="AB61" i="43"/>
  <c r="AA61" i="43"/>
  <c r="V61" i="43"/>
  <c r="Q61" i="43"/>
  <c r="L61" i="43"/>
  <c r="G61" i="43"/>
  <c r="Z60" i="43"/>
  <c r="Y60" i="43"/>
  <c r="X60" i="43"/>
  <c r="W60" i="43"/>
  <c r="U60" i="43"/>
  <c r="T60" i="43"/>
  <c r="S60" i="43"/>
  <c r="R60" i="43"/>
  <c r="P60" i="43"/>
  <c r="O60" i="43"/>
  <c r="N60" i="43"/>
  <c r="M60" i="43"/>
  <c r="K60" i="43"/>
  <c r="J60" i="43"/>
  <c r="I60" i="43"/>
  <c r="H60" i="43"/>
  <c r="F60" i="43"/>
  <c r="E60" i="43"/>
  <c r="D60" i="43"/>
  <c r="C60" i="43"/>
  <c r="AE59" i="43"/>
  <c r="AD59" i="43"/>
  <c r="AC59" i="43"/>
  <c r="AB59" i="43"/>
  <c r="AA59" i="43"/>
  <c r="V59" i="43"/>
  <c r="Q59" i="43"/>
  <c r="L59" i="43"/>
  <c r="G59" i="43"/>
  <c r="AE58" i="43"/>
  <c r="AD58" i="43"/>
  <c r="AC58" i="43"/>
  <c r="AB58" i="43"/>
  <c r="AA58" i="43"/>
  <c r="V58" i="43"/>
  <c r="Q58" i="43"/>
  <c r="L58" i="43"/>
  <c r="G58" i="43"/>
  <c r="AE57" i="43"/>
  <c r="AD57" i="43"/>
  <c r="AC57" i="43"/>
  <c r="AB57" i="43"/>
  <c r="AA57" i="43"/>
  <c r="V57" i="43"/>
  <c r="Q57" i="43"/>
  <c r="L57" i="43"/>
  <c r="G57" i="43"/>
  <c r="AE56" i="43"/>
  <c r="AD56" i="43"/>
  <c r="AC56" i="43"/>
  <c r="AB56" i="43"/>
  <c r="AA56" i="43"/>
  <c r="V56" i="43"/>
  <c r="Q56" i="43"/>
  <c r="L56" i="43"/>
  <c r="G56" i="43"/>
  <c r="AE55" i="43"/>
  <c r="AD55" i="43"/>
  <c r="AC55" i="43"/>
  <c r="AB55" i="43"/>
  <c r="AA55" i="43"/>
  <c r="V55" i="43"/>
  <c r="Q55" i="43"/>
  <c r="L55" i="43"/>
  <c r="G55" i="43"/>
  <c r="AE54" i="43"/>
  <c r="AD54" i="43"/>
  <c r="AC54" i="43"/>
  <c r="AB54" i="43"/>
  <c r="AA54" i="43"/>
  <c r="V54" i="43"/>
  <c r="Q54" i="43"/>
  <c r="L54" i="43"/>
  <c r="G54" i="43"/>
  <c r="AE53" i="43"/>
  <c r="AD53" i="43"/>
  <c r="AC53" i="43"/>
  <c r="AB53" i="43"/>
  <c r="AA53" i="43"/>
  <c r="V53" i="43"/>
  <c r="Q53" i="43"/>
  <c r="L53" i="43"/>
  <c r="G53" i="43"/>
  <c r="AE52" i="43"/>
  <c r="AD52" i="43"/>
  <c r="AC52" i="43"/>
  <c r="AB52" i="43"/>
  <c r="AA52" i="43"/>
  <c r="V52" i="43"/>
  <c r="Q52" i="43"/>
  <c r="L52" i="43"/>
  <c r="G52" i="43"/>
  <c r="AE51" i="43"/>
  <c r="AD51" i="43"/>
  <c r="AC51" i="43"/>
  <c r="AB51" i="43"/>
  <c r="AA51" i="43"/>
  <c r="V51" i="43"/>
  <c r="Q51" i="43"/>
  <c r="L51" i="43"/>
  <c r="G51" i="43"/>
  <c r="AE50" i="43"/>
  <c r="AD50" i="43"/>
  <c r="AC50" i="43"/>
  <c r="AB50" i="43"/>
  <c r="AA50" i="43"/>
  <c r="V50" i="43"/>
  <c r="Q50" i="43"/>
  <c r="L50" i="43"/>
  <c r="G50" i="43"/>
  <c r="AE49" i="43"/>
  <c r="AD49" i="43"/>
  <c r="AC49" i="43"/>
  <c r="AB49" i="43"/>
  <c r="AA49" i="43"/>
  <c r="V49" i="43"/>
  <c r="Q49" i="43"/>
  <c r="L49" i="43"/>
  <c r="G49" i="43"/>
  <c r="AE48" i="43"/>
  <c r="AD48" i="43"/>
  <c r="AC48" i="43"/>
  <c r="AB48" i="43"/>
  <c r="AA48" i="43"/>
  <c r="V48" i="43"/>
  <c r="Q48" i="43"/>
  <c r="L48" i="43"/>
  <c r="G48" i="43"/>
  <c r="AE47" i="43"/>
  <c r="AD47" i="43"/>
  <c r="AC47" i="43"/>
  <c r="AB47" i="43"/>
  <c r="AA47" i="43"/>
  <c r="V47" i="43"/>
  <c r="Q47" i="43"/>
  <c r="L47" i="43"/>
  <c r="G47" i="43"/>
  <c r="AE46" i="43"/>
  <c r="AD46" i="43"/>
  <c r="AC46" i="43"/>
  <c r="AB46" i="43"/>
  <c r="AA46" i="43"/>
  <c r="V46" i="43"/>
  <c r="Q46" i="43"/>
  <c r="L46" i="43"/>
  <c r="G46" i="43"/>
  <c r="AE45" i="43"/>
  <c r="AD45" i="43"/>
  <c r="AC45" i="43"/>
  <c r="AB45" i="43"/>
  <c r="AA45" i="43"/>
  <c r="V45" i="43"/>
  <c r="Q45" i="43"/>
  <c r="L45" i="43"/>
  <c r="G45" i="43"/>
  <c r="AE44" i="43"/>
  <c r="AD44" i="43"/>
  <c r="AC44" i="43"/>
  <c r="AB44" i="43"/>
  <c r="AA44" i="43"/>
  <c r="V44" i="43"/>
  <c r="Q44" i="43"/>
  <c r="L44" i="43"/>
  <c r="G44" i="43"/>
  <c r="AE43" i="43"/>
  <c r="AD43" i="43"/>
  <c r="AC43" i="43"/>
  <c r="AB43" i="43"/>
  <c r="AA43" i="43"/>
  <c r="V43" i="43"/>
  <c r="Q43" i="43"/>
  <c r="L43" i="43"/>
  <c r="G43" i="43"/>
  <c r="AE42" i="43"/>
  <c r="AD42" i="43"/>
  <c r="AC42" i="43"/>
  <c r="AB42" i="43"/>
  <c r="AA42" i="43"/>
  <c r="V42" i="43"/>
  <c r="Q42" i="43"/>
  <c r="L42" i="43"/>
  <c r="G42" i="43"/>
  <c r="AE41" i="43"/>
  <c r="AD41" i="43"/>
  <c r="AC41" i="43"/>
  <c r="AB41" i="43"/>
  <c r="AA41" i="43"/>
  <c r="V41" i="43"/>
  <c r="Q41" i="43"/>
  <c r="L41" i="43"/>
  <c r="G41" i="43"/>
  <c r="Z40" i="43"/>
  <c r="AA40" i="43" s="1"/>
  <c r="Y40" i="43"/>
  <c r="X40" i="43"/>
  <c r="W40" i="43"/>
  <c r="U40" i="43"/>
  <c r="T40" i="43"/>
  <c r="S40" i="43"/>
  <c r="R40" i="43"/>
  <c r="P40" i="43"/>
  <c r="O40" i="43"/>
  <c r="N40" i="43"/>
  <c r="M40" i="43"/>
  <c r="K40" i="43"/>
  <c r="J40" i="43"/>
  <c r="I40" i="43"/>
  <c r="H40" i="43"/>
  <c r="G40" i="43"/>
  <c r="F40" i="43"/>
  <c r="E40" i="43"/>
  <c r="D40" i="43"/>
  <c r="C40" i="43"/>
  <c r="AE39" i="43"/>
  <c r="AD39" i="43"/>
  <c r="AC39" i="43"/>
  <c r="AB39" i="43"/>
  <c r="AA39" i="43"/>
  <c r="V39" i="43"/>
  <c r="Q39" i="43"/>
  <c r="L39" i="43"/>
  <c r="G39" i="43"/>
  <c r="AE38" i="43"/>
  <c r="AD38" i="43"/>
  <c r="AC38" i="43"/>
  <c r="AB38" i="43"/>
  <c r="AA38" i="43"/>
  <c r="V38" i="43"/>
  <c r="Q38" i="43"/>
  <c r="L38" i="43"/>
  <c r="G38" i="43"/>
  <c r="AE37" i="43"/>
  <c r="AD37" i="43"/>
  <c r="AC37" i="43"/>
  <c r="AB37" i="43"/>
  <c r="AA37" i="43"/>
  <c r="V37" i="43"/>
  <c r="Q37" i="43"/>
  <c r="L37" i="43"/>
  <c r="G37" i="43"/>
  <c r="AE36" i="43"/>
  <c r="AD36" i="43"/>
  <c r="AC36" i="43"/>
  <c r="AB36" i="43"/>
  <c r="AA36" i="43"/>
  <c r="V36" i="43"/>
  <c r="Q36" i="43"/>
  <c r="L36" i="43"/>
  <c r="G36" i="43"/>
  <c r="AE35" i="43"/>
  <c r="AD35" i="43"/>
  <c r="AC35" i="43"/>
  <c r="AB35" i="43"/>
  <c r="AA35" i="43"/>
  <c r="V35" i="43"/>
  <c r="Q35" i="43"/>
  <c r="L35" i="43"/>
  <c r="G35" i="43"/>
  <c r="AE34" i="43"/>
  <c r="AD34" i="43"/>
  <c r="AC34" i="43"/>
  <c r="AC40" i="43" s="1"/>
  <c r="AB34" i="43"/>
  <c r="AA34" i="43"/>
  <c r="V34" i="43"/>
  <c r="Q34" i="43"/>
  <c r="L34" i="43"/>
  <c r="G34" i="43"/>
  <c r="Z33" i="43"/>
  <c r="Y33" i="43"/>
  <c r="X33" i="43"/>
  <c r="W33" i="43"/>
  <c r="U33" i="43"/>
  <c r="T33" i="43"/>
  <c r="S33" i="43"/>
  <c r="R33" i="43"/>
  <c r="P33" i="43"/>
  <c r="O33" i="43"/>
  <c r="N33" i="43"/>
  <c r="M33" i="43"/>
  <c r="K33" i="43"/>
  <c r="J33" i="43"/>
  <c r="I33" i="43"/>
  <c r="H33" i="43"/>
  <c r="F33" i="43"/>
  <c r="E33" i="43"/>
  <c r="D33" i="43"/>
  <c r="C33" i="43"/>
  <c r="AE32" i="43"/>
  <c r="AD32" i="43"/>
  <c r="AC32" i="43"/>
  <c r="AB32" i="43"/>
  <c r="AA32" i="43"/>
  <c r="V32" i="43"/>
  <c r="Q32" i="43"/>
  <c r="L32" i="43"/>
  <c r="G32" i="43"/>
  <c r="AE31" i="43"/>
  <c r="AD31" i="43"/>
  <c r="AC31" i="43"/>
  <c r="AB31" i="43"/>
  <c r="AA31" i="43"/>
  <c r="V31" i="43"/>
  <c r="Q31" i="43"/>
  <c r="L31" i="43"/>
  <c r="G31" i="43"/>
  <c r="AE30" i="43"/>
  <c r="AD30" i="43"/>
  <c r="AC30" i="43"/>
  <c r="AB30" i="43"/>
  <c r="AA30" i="43"/>
  <c r="V30" i="43"/>
  <c r="Q30" i="43"/>
  <c r="L30" i="43"/>
  <c r="G30" i="43"/>
  <c r="AE29" i="43"/>
  <c r="AD29" i="43"/>
  <c r="AC29" i="43"/>
  <c r="AB29" i="43"/>
  <c r="AA29" i="43"/>
  <c r="V29" i="43"/>
  <c r="Q29" i="43"/>
  <c r="L29" i="43"/>
  <c r="G29" i="43"/>
  <c r="AE28" i="43"/>
  <c r="AD28" i="43"/>
  <c r="AC28" i="43"/>
  <c r="AB28" i="43"/>
  <c r="AA28" i="43"/>
  <c r="V28" i="43"/>
  <c r="Q28" i="43"/>
  <c r="L28" i="43"/>
  <c r="G28" i="43"/>
  <c r="AE27" i="43"/>
  <c r="AD27" i="43"/>
  <c r="AC27" i="43"/>
  <c r="AB27" i="43"/>
  <c r="AA27" i="43"/>
  <c r="V27" i="43"/>
  <c r="Q27" i="43"/>
  <c r="L27" i="43"/>
  <c r="G27" i="43"/>
  <c r="AE26" i="43"/>
  <c r="AD26" i="43"/>
  <c r="AC26" i="43"/>
  <c r="AB26" i="43"/>
  <c r="AA26" i="43"/>
  <c r="V26" i="43"/>
  <c r="Q26" i="43"/>
  <c r="L26" i="43"/>
  <c r="G26" i="43"/>
  <c r="AE25" i="43"/>
  <c r="AD25" i="43"/>
  <c r="AC25" i="43"/>
  <c r="AB25" i="43"/>
  <c r="AA25" i="43"/>
  <c r="V25" i="43"/>
  <c r="Q25" i="43"/>
  <c r="L25" i="43"/>
  <c r="G25" i="43"/>
  <c r="AE24" i="43"/>
  <c r="AD24" i="43"/>
  <c r="AC24" i="43"/>
  <c r="AB24" i="43"/>
  <c r="AA24" i="43"/>
  <c r="V24" i="43"/>
  <c r="Q24" i="43"/>
  <c r="L24" i="43"/>
  <c r="G24" i="43"/>
  <c r="AE23" i="43"/>
  <c r="AD23" i="43"/>
  <c r="AC23" i="43"/>
  <c r="AB23" i="43"/>
  <c r="AA23" i="43"/>
  <c r="V23" i="43"/>
  <c r="Q23" i="43"/>
  <c r="L23" i="43"/>
  <c r="G23" i="43"/>
  <c r="AE22" i="43"/>
  <c r="AD22" i="43"/>
  <c r="AC22" i="43"/>
  <c r="AB22" i="43"/>
  <c r="AA22" i="43"/>
  <c r="V22" i="43"/>
  <c r="Q22" i="43"/>
  <c r="L22" i="43"/>
  <c r="G22" i="43"/>
  <c r="AE21" i="43"/>
  <c r="AD21" i="43"/>
  <c r="AC21" i="43"/>
  <c r="AB21" i="43"/>
  <c r="AA21" i="43"/>
  <c r="V21" i="43"/>
  <c r="Q21" i="43"/>
  <c r="L21" i="43"/>
  <c r="G21" i="43"/>
  <c r="AE20" i="43"/>
  <c r="AD20" i="43"/>
  <c r="AC20" i="43"/>
  <c r="AB20" i="43"/>
  <c r="AA20" i="43"/>
  <c r="V20" i="43"/>
  <c r="Q20" i="43"/>
  <c r="L20" i="43"/>
  <c r="G20" i="43"/>
  <c r="AE19" i="43"/>
  <c r="AD19" i="43"/>
  <c r="AC19" i="43"/>
  <c r="AB19" i="43"/>
  <c r="AA19" i="43"/>
  <c r="V19" i="43"/>
  <c r="Q19" i="43"/>
  <c r="L19" i="43"/>
  <c r="G19" i="43"/>
  <c r="AE18" i="43"/>
  <c r="AD18" i="43"/>
  <c r="AC18" i="43"/>
  <c r="AB18" i="43"/>
  <c r="AA18" i="43"/>
  <c r="V18" i="43"/>
  <c r="Q18" i="43"/>
  <c r="L18" i="43"/>
  <c r="G18" i="43"/>
  <c r="AE17" i="43"/>
  <c r="AD17" i="43"/>
  <c r="AC17" i="43"/>
  <c r="AB17" i="43"/>
  <c r="AA17" i="43"/>
  <c r="V17" i="43"/>
  <c r="Q17" i="43"/>
  <c r="L17" i="43"/>
  <c r="G17" i="43"/>
  <c r="AE16" i="43"/>
  <c r="AD16" i="43"/>
  <c r="AC16" i="43"/>
  <c r="AB16" i="43"/>
  <c r="AA16" i="43"/>
  <c r="V16" i="43"/>
  <c r="Q16" i="43"/>
  <c r="L16" i="43"/>
  <c r="G16" i="43"/>
  <c r="AE15" i="43"/>
  <c r="AD15" i="43"/>
  <c r="AC15" i="43"/>
  <c r="AB15" i="43"/>
  <c r="AA15" i="43"/>
  <c r="V15" i="43"/>
  <c r="Q15" i="43"/>
  <c r="L15" i="43"/>
  <c r="G15" i="43"/>
  <c r="AE14" i="43"/>
  <c r="AD14" i="43"/>
  <c r="AC14" i="43"/>
  <c r="AB14" i="43"/>
  <c r="AA14" i="43"/>
  <c r="V14" i="43"/>
  <c r="Q14" i="43"/>
  <c r="L14" i="43"/>
  <c r="G14" i="43"/>
  <c r="AE13" i="43"/>
  <c r="AD13" i="43"/>
  <c r="AC13" i="43"/>
  <c r="AF13" i="43" s="1"/>
  <c r="AB13" i="43"/>
  <c r="AA13" i="43"/>
  <c r="V13" i="43"/>
  <c r="Q13" i="43"/>
  <c r="L13" i="43"/>
  <c r="G13" i="43"/>
  <c r="AE12" i="43"/>
  <c r="AD12" i="43"/>
  <c r="AC12" i="43"/>
  <c r="AB12" i="43"/>
  <c r="AA12" i="43"/>
  <c r="V12" i="43"/>
  <c r="Q12" i="43"/>
  <c r="L12" i="43"/>
  <c r="G12" i="43"/>
  <c r="U67" i="44"/>
  <c r="T67" i="44"/>
  <c r="S67" i="44"/>
  <c r="R67" i="44"/>
  <c r="P67" i="44"/>
  <c r="O67" i="44"/>
  <c r="N67" i="44"/>
  <c r="M67" i="44"/>
  <c r="K67" i="44"/>
  <c r="J67" i="44"/>
  <c r="I67" i="44"/>
  <c r="H67" i="44"/>
  <c r="F67" i="44"/>
  <c r="E67" i="44"/>
  <c r="D67" i="44"/>
  <c r="C67" i="44"/>
  <c r="Z66" i="44"/>
  <c r="Y66" i="44"/>
  <c r="X66" i="44"/>
  <c r="W66" i="44"/>
  <c r="V66" i="44"/>
  <c r="Q66" i="44"/>
  <c r="L66" i="44"/>
  <c r="G66" i="44"/>
  <c r="Z65" i="44"/>
  <c r="Z67" i="44" s="1"/>
  <c r="Y65" i="44"/>
  <c r="X65" i="44"/>
  <c r="W65" i="44"/>
  <c r="V65" i="44"/>
  <c r="Q65" i="44"/>
  <c r="L65" i="44"/>
  <c r="G65" i="44"/>
  <c r="U64" i="44"/>
  <c r="T64" i="44"/>
  <c r="S64" i="44"/>
  <c r="R64" i="44"/>
  <c r="P64" i="44"/>
  <c r="O64" i="44"/>
  <c r="N64" i="44"/>
  <c r="M64" i="44"/>
  <c r="K64" i="44"/>
  <c r="J64" i="44"/>
  <c r="I64" i="44"/>
  <c r="H64" i="44"/>
  <c r="F64" i="44"/>
  <c r="E64" i="44"/>
  <c r="D64" i="44"/>
  <c r="C64" i="44"/>
  <c r="Z63" i="44"/>
  <c r="Y63" i="44"/>
  <c r="X63" i="44"/>
  <c r="W63" i="44"/>
  <c r="V63" i="44"/>
  <c r="Q63" i="44"/>
  <c r="L63" i="44"/>
  <c r="G63" i="44"/>
  <c r="Z62" i="44"/>
  <c r="Y62" i="44"/>
  <c r="X62" i="44"/>
  <c r="W62" i="44"/>
  <c r="V62" i="44"/>
  <c r="Q62" i="44"/>
  <c r="L62" i="44"/>
  <c r="G62" i="44"/>
  <c r="Z61" i="44"/>
  <c r="Y61" i="44"/>
  <c r="X61" i="44"/>
  <c r="W61" i="44"/>
  <c r="V61" i="44"/>
  <c r="Q61" i="44"/>
  <c r="L61" i="44"/>
  <c r="G61" i="44"/>
  <c r="U60" i="44"/>
  <c r="T60" i="44"/>
  <c r="S60" i="44"/>
  <c r="R60" i="44"/>
  <c r="P60" i="44"/>
  <c r="O60" i="44"/>
  <c r="N60" i="44"/>
  <c r="M60" i="44"/>
  <c r="K60" i="44"/>
  <c r="J60" i="44"/>
  <c r="I60" i="44"/>
  <c r="H60" i="44"/>
  <c r="F60" i="44"/>
  <c r="E60" i="44"/>
  <c r="D60" i="44"/>
  <c r="C60" i="44"/>
  <c r="Z59" i="44"/>
  <c r="Y59" i="44"/>
  <c r="X59" i="44"/>
  <c r="W59" i="44"/>
  <c r="V59" i="44"/>
  <c r="Q59" i="44"/>
  <c r="L59" i="44"/>
  <c r="G59" i="44"/>
  <c r="Z58" i="44"/>
  <c r="Y58" i="44"/>
  <c r="X58" i="44"/>
  <c r="W58" i="44"/>
  <c r="V58" i="44"/>
  <c r="Q58" i="44"/>
  <c r="L58" i="44"/>
  <c r="G58" i="44"/>
  <c r="Z57" i="44"/>
  <c r="Y57" i="44"/>
  <c r="X57" i="44"/>
  <c r="W57" i="44"/>
  <c r="V57" i="44"/>
  <c r="Q57" i="44"/>
  <c r="L57" i="44"/>
  <c r="G57" i="44"/>
  <c r="Z56" i="44"/>
  <c r="Y56" i="44"/>
  <c r="X56" i="44"/>
  <c r="W56" i="44"/>
  <c r="V56" i="44"/>
  <c r="Q56" i="44"/>
  <c r="L56" i="44"/>
  <c r="G56" i="44"/>
  <c r="Z55" i="44"/>
  <c r="Y55" i="44"/>
  <c r="X55" i="44"/>
  <c r="W55" i="44"/>
  <c r="V55" i="44"/>
  <c r="Q55" i="44"/>
  <c r="L55" i="44"/>
  <c r="G55" i="44"/>
  <c r="Z54" i="44"/>
  <c r="Y54" i="44"/>
  <c r="X54" i="44"/>
  <c r="W54" i="44"/>
  <c r="V54" i="44"/>
  <c r="Q54" i="44"/>
  <c r="L54" i="44"/>
  <c r="G54" i="44"/>
  <c r="Z53" i="44"/>
  <c r="Y53" i="44"/>
  <c r="X53" i="44"/>
  <c r="W53" i="44"/>
  <c r="V53" i="44"/>
  <c r="Q53" i="44"/>
  <c r="L53" i="44"/>
  <c r="G53" i="44"/>
  <c r="Z52" i="44"/>
  <c r="Y52" i="44"/>
  <c r="X52" i="44"/>
  <c r="W52" i="44"/>
  <c r="V52" i="44"/>
  <c r="Q52" i="44"/>
  <c r="L52" i="44"/>
  <c r="G52" i="44"/>
  <c r="Z51" i="44"/>
  <c r="Y51" i="44"/>
  <c r="X51" i="44"/>
  <c r="W51" i="44"/>
  <c r="V51" i="44"/>
  <c r="Q51" i="44"/>
  <c r="L51" i="44"/>
  <c r="G51" i="44"/>
  <c r="Z50" i="44"/>
  <c r="Y50" i="44"/>
  <c r="X50" i="44"/>
  <c r="W50" i="44"/>
  <c r="V50" i="44"/>
  <c r="Q50" i="44"/>
  <c r="L50" i="44"/>
  <c r="G50" i="44"/>
  <c r="Z49" i="44"/>
  <c r="Y49" i="44"/>
  <c r="X49" i="44"/>
  <c r="W49" i="44"/>
  <c r="V49" i="44"/>
  <c r="Q49" i="44"/>
  <c r="L49" i="44"/>
  <c r="G49" i="44"/>
  <c r="Z48" i="44"/>
  <c r="Y48" i="44"/>
  <c r="X48" i="44"/>
  <c r="W48" i="44"/>
  <c r="V48" i="44"/>
  <c r="Q48" i="44"/>
  <c r="L48" i="44"/>
  <c r="G48" i="44"/>
  <c r="Z47" i="44"/>
  <c r="Y47" i="44"/>
  <c r="X47" i="44"/>
  <c r="W47" i="44"/>
  <c r="V47" i="44"/>
  <c r="Q47" i="44"/>
  <c r="L47" i="44"/>
  <c r="G47" i="44"/>
  <c r="Z46" i="44"/>
  <c r="Y46" i="44"/>
  <c r="X46" i="44"/>
  <c r="W46" i="44"/>
  <c r="V46" i="44"/>
  <c r="Q46" i="44"/>
  <c r="L46" i="44"/>
  <c r="G46" i="44"/>
  <c r="Z45" i="44"/>
  <c r="Y45" i="44"/>
  <c r="X45" i="44"/>
  <c r="W45" i="44"/>
  <c r="V45" i="44"/>
  <c r="Q45" i="44"/>
  <c r="L45" i="44"/>
  <c r="G45" i="44"/>
  <c r="Z44" i="44"/>
  <c r="Y44" i="44"/>
  <c r="X44" i="44"/>
  <c r="W44" i="44"/>
  <c r="V44" i="44"/>
  <c r="Q44" i="44"/>
  <c r="L44" i="44"/>
  <c r="G44" i="44"/>
  <c r="Z43" i="44"/>
  <c r="Y43" i="44"/>
  <c r="X43" i="44"/>
  <c r="W43" i="44"/>
  <c r="V43" i="44"/>
  <c r="Q43" i="44"/>
  <c r="L43" i="44"/>
  <c r="G43" i="44"/>
  <c r="Z42" i="44"/>
  <c r="AE42" i="44" s="1"/>
  <c r="Y42" i="44"/>
  <c r="X42" i="44"/>
  <c r="W42" i="44"/>
  <c r="V42" i="44"/>
  <c r="Q42" i="44"/>
  <c r="L42" i="44"/>
  <c r="G42" i="44"/>
  <c r="Z41" i="44"/>
  <c r="Y41" i="44"/>
  <c r="X41" i="44"/>
  <c r="W41" i="44"/>
  <c r="V41" i="44"/>
  <c r="Q41" i="44"/>
  <c r="L41" i="44"/>
  <c r="G41" i="44"/>
  <c r="V40" i="44"/>
  <c r="U40" i="44"/>
  <c r="T40" i="44"/>
  <c r="S40" i="44"/>
  <c r="R40" i="44"/>
  <c r="P40" i="44"/>
  <c r="O40" i="44"/>
  <c r="N40" i="44"/>
  <c r="M40" i="44"/>
  <c r="K40" i="44"/>
  <c r="J40" i="44"/>
  <c r="I40" i="44"/>
  <c r="H40" i="44"/>
  <c r="F40" i="44"/>
  <c r="E40" i="44"/>
  <c r="D40" i="44"/>
  <c r="C40" i="44"/>
  <c r="Z39" i="44"/>
  <c r="Y39" i="44"/>
  <c r="X39" i="44"/>
  <c r="W39" i="44"/>
  <c r="V39" i="44"/>
  <c r="Q39" i="44"/>
  <c r="L39" i="44"/>
  <c r="G39" i="44"/>
  <c r="Z38" i="44"/>
  <c r="Y38" i="44"/>
  <c r="X38" i="44"/>
  <c r="W38" i="44"/>
  <c r="V38" i="44"/>
  <c r="Q38" i="44"/>
  <c r="L38" i="44"/>
  <c r="G38" i="44"/>
  <c r="Z37" i="44"/>
  <c r="Y37" i="44"/>
  <c r="X37" i="44"/>
  <c r="W37" i="44"/>
  <c r="V37" i="44"/>
  <c r="Q37" i="44"/>
  <c r="L37" i="44"/>
  <c r="G37" i="44"/>
  <c r="Z36" i="44"/>
  <c r="Y36" i="44"/>
  <c r="X36" i="44"/>
  <c r="W36" i="44"/>
  <c r="V36" i="44"/>
  <c r="Q36" i="44"/>
  <c r="L36" i="44"/>
  <c r="G36" i="44"/>
  <c r="Z35" i="44"/>
  <c r="Y35" i="44"/>
  <c r="X35" i="44"/>
  <c r="W35" i="44"/>
  <c r="V35" i="44"/>
  <c r="Q35" i="44"/>
  <c r="L35" i="44"/>
  <c r="G35" i="44"/>
  <c r="Z34" i="44"/>
  <c r="Y34" i="44"/>
  <c r="X34" i="44"/>
  <c r="W34" i="44"/>
  <c r="V34" i="44"/>
  <c r="Q34" i="44"/>
  <c r="L34" i="44"/>
  <c r="G34" i="44"/>
  <c r="U33" i="44"/>
  <c r="T33" i="44"/>
  <c r="S33" i="44"/>
  <c r="R33" i="44"/>
  <c r="P33" i="44"/>
  <c r="O33" i="44"/>
  <c r="N33" i="44"/>
  <c r="M33" i="44"/>
  <c r="K33" i="44"/>
  <c r="J33" i="44"/>
  <c r="I33" i="44"/>
  <c r="H33" i="44"/>
  <c r="F33" i="44"/>
  <c r="E33" i="44"/>
  <c r="D33" i="44"/>
  <c r="C33" i="44"/>
  <c r="Z32" i="44"/>
  <c r="Y32" i="44"/>
  <c r="X32" i="44"/>
  <c r="W32" i="44"/>
  <c r="V32" i="44"/>
  <c r="Q32" i="44"/>
  <c r="L32" i="44"/>
  <c r="G32" i="44"/>
  <c r="Z31" i="44"/>
  <c r="Y31" i="44"/>
  <c r="X31" i="44"/>
  <c r="W31" i="44"/>
  <c r="V31" i="44"/>
  <c r="Q31" i="44"/>
  <c r="L31" i="44"/>
  <c r="G31" i="44"/>
  <c r="Z30" i="44"/>
  <c r="Y30" i="44"/>
  <c r="X30" i="44"/>
  <c r="W30" i="44"/>
  <c r="V30" i="44"/>
  <c r="Q30" i="44"/>
  <c r="L30" i="44"/>
  <c r="G30" i="44"/>
  <c r="Z29" i="44"/>
  <c r="Y29" i="44"/>
  <c r="X29" i="44"/>
  <c r="W29" i="44"/>
  <c r="V29" i="44"/>
  <c r="Q29" i="44"/>
  <c r="L29" i="44"/>
  <c r="G29" i="44"/>
  <c r="Z28" i="44"/>
  <c r="Y28" i="44"/>
  <c r="X28" i="44"/>
  <c r="W28" i="44"/>
  <c r="V28" i="44"/>
  <c r="Q28" i="44"/>
  <c r="L28" i="44"/>
  <c r="G28" i="44"/>
  <c r="Z27" i="44"/>
  <c r="Y27" i="44"/>
  <c r="X27" i="44"/>
  <c r="W27" i="44"/>
  <c r="V27" i="44"/>
  <c r="Q27" i="44"/>
  <c r="L27" i="44"/>
  <c r="G27" i="44"/>
  <c r="Z26" i="44"/>
  <c r="Y26" i="44"/>
  <c r="X26" i="44"/>
  <c r="W26" i="44"/>
  <c r="V26" i="44"/>
  <c r="Q26" i="44"/>
  <c r="L26" i="44"/>
  <c r="G26" i="44"/>
  <c r="Z25" i="44"/>
  <c r="Y25" i="44"/>
  <c r="X25" i="44"/>
  <c r="W25" i="44"/>
  <c r="V25" i="44"/>
  <c r="Q25" i="44"/>
  <c r="L25" i="44"/>
  <c r="G25" i="44"/>
  <c r="Z24" i="44"/>
  <c r="Y24" i="44"/>
  <c r="X24" i="44"/>
  <c r="W24" i="44"/>
  <c r="V24" i="44"/>
  <c r="Q24" i="44"/>
  <c r="L24" i="44"/>
  <c r="G24" i="44"/>
  <c r="Z23" i="44"/>
  <c r="Y23" i="44"/>
  <c r="X23" i="44"/>
  <c r="W23" i="44"/>
  <c r="V23" i="44"/>
  <c r="Q23" i="44"/>
  <c r="L23" i="44"/>
  <c r="G23" i="44"/>
  <c r="Z22" i="44"/>
  <c r="Y22" i="44"/>
  <c r="X22" i="44"/>
  <c r="W22" i="44"/>
  <c r="V22" i="44"/>
  <c r="Q22" i="44"/>
  <c r="L22" i="44"/>
  <c r="G22" i="44"/>
  <c r="Z21" i="44"/>
  <c r="Y21" i="44"/>
  <c r="X21" i="44"/>
  <c r="W21" i="44"/>
  <c r="V21" i="44"/>
  <c r="Q21" i="44"/>
  <c r="L21" i="44"/>
  <c r="G21" i="44"/>
  <c r="Z20" i="44"/>
  <c r="Y20" i="44"/>
  <c r="X20" i="44"/>
  <c r="W20" i="44"/>
  <c r="V20" i="44"/>
  <c r="Q20" i="44"/>
  <c r="L20" i="44"/>
  <c r="G20" i="44"/>
  <c r="Z19" i="44"/>
  <c r="Y19" i="44"/>
  <c r="X19" i="44"/>
  <c r="W19" i="44"/>
  <c r="V19" i="44"/>
  <c r="Q19" i="44"/>
  <c r="L19" i="44"/>
  <c r="G19" i="44"/>
  <c r="Z18" i="44"/>
  <c r="Y18" i="44"/>
  <c r="X18" i="44"/>
  <c r="W18" i="44"/>
  <c r="V18" i="44"/>
  <c r="Q18" i="44"/>
  <c r="L18" i="44"/>
  <c r="G18" i="44"/>
  <c r="Z17" i="44"/>
  <c r="Y17" i="44"/>
  <c r="X17" i="44"/>
  <c r="W17" i="44"/>
  <c r="V17" i="44"/>
  <c r="Q17" i="44"/>
  <c r="L17" i="44"/>
  <c r="G17" i="44"/>
  <c r="Z16" i="44"/>
  <c r="Y16" i="44"/>
  <c r="X16" i="44"/>
  <c r="W16" i="44"/>
  <c r="V16" i="44"/>
  <c r="Q16" i="44"/>
  <c r="L16" i="44"/>
  <c r="G16" i="44"/>
  <c r="Z15" i="44"/>
  <c r="Y15" i="44"/>
  <c r="X15" i="44"/>
  <c r="W15" i="44"/>
  <c r="V15" i="44"/>
  <c r="Q15" i="44"/>
  <c r="L15" i="44"/>
  <c r="G15" i="44"/>
  <c r="Z14" i="44"/>
  <c r="Y14" i="44"/>
  <c r="X14" i="44"/>
  <c r="W14" i="44"/>
  <c r="V14" i="44"/>
  <c r="Q14" i="44"/>
  <c r="L14" i="44"/>
  <c r="G14" i="44"/>
  <c r="Z13" i="44"/>
  <c r="Y13" i="44"/>
  <c r="X13" i="44"/>
  <c r="W13" i="44"/>
  <c r="V13" i="44"/>
  <c r="Q13" i="44"/>
  <c r="L13" i="44"/>
  <c r="G13" i="44"/>
  <c r="Z12" i="44"/>
  <c r="Y12" i="44"/>
  <c r="X12" i="44"/>
  <c r="W12" i="44"/>
  <c r="V12" i="44"/>
  <c r="Q12" i="44"/>
  <c r="L12" i="44"/>
  <c r="G12" i="44"/>
  <c r="K67" i="45"/>
  <c r="J67" i="45"/>
  <c r="I67" i="45"/>
  <c r="H67" i="45"/>
  <c r="F67" i="45"/>
  <c r="E67" i="45"/>
  <c r="D67" i="45"/>
  <c r="C67" i="45"/>
  <c r="P66" i="45"/>
  <c r="O66" i="45"/>
  <c r="N66" i="45"/>
  <c r="M66" i="45"/>
  <c r="L66" i="45"/>
  <c r="G66" i="45"/>
  <c r="P65" i="45"/>
  <c r="O65" i="45"/>
  <c r="N65" i="45"/>
  <c r="N67" i="45" s="1"/>
  <c r="M65" i="45"/>
  <c r="L65" i="45"/>
  <c r="G65" i="45"/>
  <c r="K64" i="45"/>
  <c r="J64" i="45"/>
  <c r="I64" i="45"/>
  <c r="H64" i="45"/>
  <c r="F64" i="45"/>
  <c r="E64" i="45"/>
  <c r="D64" i="45"/>
  <c r="C64" i="45"/>
  <c r="P63" i="45"/>
  <c r="O63" i="45"/>
  <c r="N63" i="45"/>
  <c r="M63" i="45"/>
  <c r="L63" i="45"/>
  <c r="G63" i="45"/>
  <c r="P62" i="45"/>
  <c r="O62" i="45"/>
  <c r="N62" i="45"/>
  <c r="M62" i="45"/>
  <c r="L62" i="45"/>
  <c r="G62" i="45"/>
  <c r="P61" i="45"/>
  <c r="P64" i="45" s="1"/>
  <c r="O61" i="45"/>
  <c r="N61" i="45"/>
  <c r="M61" i="45"/>
  <c r="M64" i="45" s="1"/>
  <c r="L61" i="45"/>
  <c r="G61" i="45"/>
  <c r="K60" i="45"/>
  <c r="J60" i="45"/>
  <c r="I60" i="45"/>
  <c r="H60" i="45"/>
  <c r="F60" i="45"/>
  <c r="E60" i="45"/>
  <c r="D60" i="45"/>
  <c r="C60" i="45"/>
  <c r="P59" i="45"/>
  <c r="O59" i="45"/>
  <c r="N59" i="45"/>
  <c r="M59" i="45"/>
  <c r="L59" i="45"/>
  <c r="G59" i="45"/>
  <c r="P58" i="45"/>
  <c r="O58" i="45"/>
  <c r="N58" i="45"/>
  <c r="M58" i="45"/>
  <c r="L58" i="45"/>
  <c r="G58" i="45"/>
  <c r="P57" i="45"/>
  <c r="O57" i="45"/>
  <c r="N57" i="45"/>
  <c r="M57" i="45"/>
  <c r="L57" i="45"/>
  <c r="G57" i="45"/>
  <c r="P56" i="45"/>
  <c r="O56" i="45"/>
  <c r="N56" i="45"/>
  <c r="M56" i="45"/>
  <c r="L56" i="45"/>
  <c r="G56" i="45"/>
  <c r="P55" i="45"/>
  <c r="O55" i="45"/>
  <c r="N55" i="45"/>
  <c r="M55" i="45"/>
  <c r="L55" i="45"/>
  <c r="G55" i="45"/>
  <c r="P54" i="45"/>
  <c r="O54" i="45"/>
  <c r="N54" i="45"/>
  <c r="Q54" i="45" s="1"/>
  <c r="M54" i="45"/>
  <c r="L54" i="45"/>
  <c r="G54" i="45"/>
  <c r="P53" i="45"/>
  <c r="O53" i="45"/>
  <c r="N53" i="45"/>
  <c r="M53" i="45"/>
  <c r="L53" i="45"/>
  <c r="G53" i="45"/>
  <c r="P52" i="45"/>
  <c r="O52" i="45"/>
  <c r="N52" i="45"/>
  <c r="Q52" i="45" s="1"/>
  <c r="M52" i="45"/>
  <c r="L52" i="45"/>
  <c r="G52" i="45"/>
  <c r="P51" i="45"/>
  <c r="O51" i="45"/>
  <c r="N51" i="45"/>
  <c r="M51" i="45"/>
  <c r="L51" i="45"/>
  <c r="G51" i="45"/>
  <c r="P50" i="45"/>
  <c r="O50" i="45"/>
  <c r="N50" i="45"/>
  <c r="Q50" i="45" s="1"/>
  <c r="M50" i="45"/>
  <c r="L50" i="45"/>
  <c r="G50" i="45"/>
  <c r="P49" i="45"/>
  <c r="O49" i="45"/>
  <c r="N49" i="45"/>
  <c r="M49" i="45"/>
  <c r="L49" i="45"/>
  <c r="G49" i="45"/>
  <c r="P48" i="45"/>
  <c r="O48" i="45"/>
  <c r="N48" i="45"/>
  <c r="Q48" i="45" s="1"/>
  <c r="M48" i="45"/>
  <c r="L48" i="45"/>
  <c r="G48" i="45"/>
  <c r="P47" i="45"/>
  <c r="O47" i="45"/>
  <c r="N47" i="45"/>
  <c r="M47" i="45"/>
  <c r="L47" i="45"/>
  <c r="G47" i="45"/>
  <c r="P46" i="45"/>
  <c r="O46" i="45"/>
  <c r="N46" i="45"/>
  <c r="Q46" i="45" s="1"/>
  <c r="M46" i="45"/>
  <c r="L46" i="45"/>
  <c r="G46" i="45"/>
  <c r="P45" i="45"/>
  <c r="O45" i="45"/>
  <c r="N45" i="45"/>
  <c r="M45" i="45"/>
  <c r="L45" i="45"/>
  <c r="G45" i="45"/>
  <c r="P44" i="45"/>
  <c r="O44" i="45"/>
  <c r="N44" i="45"/>
  <c r="Q44" i="45" s="1"/>
  <c r="M44" i="45"/>
  <c r="L44" i="45"/>
  <c r="G44" i="45"/>
  <c r="P43" i="45"/>
  <c r="O43" i="45"/>
  <c r="N43" i="45"/>
  <c r="M43" i="45"/>
  <c r="L43" i="45"/>
  <c r="G43" i="45"/>
  <c r="P42" i="45"/>
  <c r="Q42" i="45" s="1"/>
  <c r="O42" i="45"/>
  <c r="N42" i="45"/>
  <c r="M42" i="45"/>
  <c r="L42" i="45"/>
  <c r="G42" i="45"/>
  <c r="P41" i="45"/>
  <c r="O41" i="45"/>
  <c r="N41" i="45"/>
  <c r="M41" i="45"/>
  <c r="L41" i="45"/>
  <c r="G41" i="45"/>
  <c r="K40" i="45"/>
  <c r="J40" i="45"/>
  <c r="I40" i="45"/>
  <c r="H40" i="45"/>
  <c r="F40" i="45"/>
  <c r="E40" i="45"/>
  <c r="D40" i="45"/>
  <c r="C40" i="45"/>
  <c r="P39" i="45"/>
  <c r="O39" i="45"/>
  <c r="N39" i="45"/>
  <c r="M39" i="45"/>
  <c r="L39" i="45"/>
  <c r="G39" i="45"/>
  <c r="P38" i="45"/>
  <c r="O38" i="45"/>
  <c r="N38" i="45"/>
  <c r="M38" i="45"/>
  <c r="L38" i="45"/>
  <c r="G38" i="45"/>
  <c r="P37" i="45"/>
  <c r="O37" i="45"/>
  <c r="N37" i="45"/>
  <c r="M37" i="45"/>
  <c r="L37" i="45"/>
  <c r="G37" i="45"/>
  <c r="P36" i="45"/>
  <c r="O36" i="45"/>
  <c r="N36" i="45"/>
  <c r="M36" i="45"/>
  <c r="L36" i="45"/>
  <c r="G36" i="45"/>
  <c r="P35" i="45"/>
  <c r="O35" i="45"/>
  <c r="N35" i="45"/>
  <c r="M35" i="45"/>
  <c r="L35" i="45"/>
  <c r="G35" i="45"/>
  <c r="P34" i="45"/>
  <c r="P40" i="45" s="1"/>
  <c r="O34" i="45"/>
  <c r="N34" i="45"/>
  <c r="M34" i="45"/>
  <c r="M40" i="45" s="1"/>
  <c r="L34" i="45"/>
  <c r="G34" i="45"/>
  <c r="K33" i="45"/>
  <c r="J33" i="45"/>
  <c r="I33" i="45"/>
  <c r="H33" i="45"/>
  <c r="F33" i="45"/>
  <c r="E33" i="45"/>
  <c r="D33" i="45"/>
  <c r="C33" i="45"/>
  <c r="P32" i="45"/>
  <c r="O32" i="45"/>
  <c r="N32" i="45"/>
  <c r="M32" i="45"/>
  <c r="L32" i="45"/>
  <c r="G32" i="45"/>
  <c r="P31" i="45"/>
  <c r="O31" i="45"/>
  <c r="N31" i="45"/>
  <c r="M31" i="45"/>
  <c r="L31" i="45"/>
  <c r="G31" i="45"/>
  <c r="P30" i="45"/>
  <c r="O30" i="45"/>
  <c r="N30" i="45"/>
  <c r="M30" i="45"/>
  <c r="L30" i="45"/>
  <c r="G30" i="45"/>
  <c r="P29" i="45"/>
  <c r="O29" i="45"/>
  <c r="N29" i="45"/>
  <c r="M29" i="45"/>
  <c r="L29" i="45"/>
  <c r="G29" i="45"/>
  <c r="P28" i="45"/>
  <c r="O28" i="45"/>
  <c r="N28" i="45"/>
  <c r="M28" i="45"/>
  <c r="L28" i="45"/>
  <c r="G28" i="45"/>
  <c r="P27" i="45"/>
  <c r="O27" i="45"/>
  <c r="N27" i="45"/>
  <c r="M27" i="45"/>
  <c r="L27" i="45"/>
  <c r="G27" i="45"/>
  <c r="P26" i="45"/>
  <c r="O26" i="45"/>
  <c r="N26" i="45"/>
  <c r="M26" i="45"/>
  <c r="L26" i="45"/>
  <c r="G26" i="45"/>
  <c r="P25" i="45"/>
  <c r="O25" i="45"/>
  <c r="N25" i="45"/>
  <c r="M25" i="45"/>
  <c r="L25" i="45"/>
  <c r="G25" i="45"/>
  <c r="P24" i="45"/>
  <c r="O24" i="45"/>
  <c r="N24" i="45"/>
  <c r="M24" i="45"/>
  <c r="L24" i="45"/>
  <c r="G24" i="45"/>
  <c r="P23" i="45"/>
  <c r="O23" i="45"/>
  <c r="N23" i="45"/>
  <c r="M23" i="45"/>
  <c r="L23" i="45"/>
  <c r="G23" i="45"/>
  <c r="P22" i="45"/>
  <c r="O22" i="45"/>
  <c r="N22" i="45"/>
  <c r="M22" i="45"/>
  <c r="L22" i="45"/>
  <c r="G22" i="45"/>
  <c r="P21" i="45"/>
  <c r="Q21" i="45" s="1"/>
  <c r="O21" i="45"/>
  <c r="N21" i="45"/>
  <c r="M21" i="45"/>
  <c r="L21" i="45"/>
  <c r="G21" i="45"/>
  <c r="P20" i="45"/>
  <c r="O20" i="45"/>
  <c r="N20" i="45"/>
  <c r="M20" i="45"/>
  <c r="L20" i="45"/>
  <c r="G20" i="45"/>
  <c r="P19" i="45"/>
  <c r="O19" i="45"/>
  <c r="N19" i="45"/>
  <c r="M19" i="45"/>
  <c r="L19" i="45"/>
  <c r="G19" i="45"/>
  <c r="P18" i="45"/>
  <c r="O18" i="45"/>
  <c r="N18" i="45"/>
  <c r="M18" i="45"/>
  <c r="L18" i="45"/>
  <c r="G18" i="45"/>
  <c r="P17" i="45"/>
  <c r="Q17" i="45" s="1"/>
  <c r="O17" i="45"/>
  <c r="N17" i="45"/>
  <c r="M17" i="45"/>
  <c r="L17" i="45"/>
  <c r="G17" i="45"/>
  <c r="P16" i="45"/>
  <c r="O16" i="45"/>
  <c r="N16" i="45"/>
  <c r="M16" i="45"/>
  <c r="L16" i="45"/>
  <c r="G16" i="45"/>
  <c r="P15" i="45"/>
  <c r="O15" i="45"/>
  <c r="N15" i="45"/>
  <c r="M15" i="45"/>
  <c r="L15" i="45"/>
  <c r="G15" i="45"/>
  <c r="P14" i="45"/>
  <c r="O14" i="45"/>
  <c r="N14" i="45"/>
  <c r="M14" i="45"/>
  <c r="L14" i="45"/>
  <c r="G14" i="45"/>
  <c r="P13" i="45"/>
  <c r="Q13" i="45" s="1"/>
  <c r="O13" i="45"/>
  <c r="N13" i="45"/>
  <c r="M13" i="45"/>
  <c r="L13" i="45"/>
  <c r="G13" i="45"/>
  <c r="P12" i="45"/>
  <c r="O12" i="45"/>
  <c r="N12" i="45"/>
  <c r="M12" i="45"/>
  <c r="L12" i="45"/>
  <c r="G12" i="45"/>
  <c r="K63" i="13" l="1"/>
  <c r="L66" i="13"/>
  <c r="N61" i="13"/>
  <c r="Q25" i="45"/>
  <c r="Q34" i="45"/>
  <c r="O64" i="45"/>
  <c r="M67" i="45"/>
  <c r="AC42" i="44"/>
  <c r="G64" i="44"/>
  <c r="AB33" i="43"/>
  <c r="N60" i="13"/>
  <c r="O40" i="45"/>
  <c r="O60" i="45"/>
  <c r="AE14" i="44"/>
  <c r="AE15" i="44"/>
  <c r="AE22" i="44"/>
  <c r="AE23" i="44"/>
  <c r="AE24" i="44"/>
  <c r="AE25" i="44"/>
  <c r="AF25" i="44" s="1"/>
  <c r="AE26" i="44"/>
  <c r="AE27" i="44"/>
  <c r="AF27" i="44" s="1"/>
  <c r="AE28" i="44"/>
  <c r="AE29" i="44"/>
  <c r="AF29" i="44" s="1"/>
  <c r="AE30" i="44"/>
  <c r="AE31" i="44"/>
  <c r="AF31" i="44" s="1"/>
  <c r="AE32" i="44"/>
  <c r="AC60" i="43"/>
  <c r="AD64" i="43"/>
  <c r="AD67" i="43"/>
  <c r="N67" i="15"/>
  <c r="N19" i="13"/>
  <c r="N27" i="13"/>
  <c r="I67" i="3"/>
  <c r="N50" i="13"/>
  <c r="N12" i="13"/>
  <c r="N28" i="13"/>
  <c r="R67" i="11"/>
  <c r="Q56" i="45"/>
  <c r="N64" i="45"/>
  <c r="AC14" i="44"/>
  <c r="AC15" i="44"/>
  <c r="AC16" i="44"/>
  <c r="AC17" i="44"/>
  <c r="AC22" i="44"/>
  <c r="AC23" i="44"/>
  <c r="AC24" i="44"/>
  <c r="AC25" i="44"/>
  <c r="AC26" i="44"/>
  <c r="AC27" i="44"/>
  <c r="AC28" i="44"/>
  <c r="AC29" i="44"/>
  <c r="AC30" i="44"/>
  <c r="AC31" i="44"/>
  <c r="AC32" i="44"/>
  <c r="AB64" i="43"/>
  <c r="AB67" i="43"/>
  <c r="E63" i="13"/>
  <c r="J39" i="3"/>
  <c r="D39" i="6" s="1"/>
  <c r="I66" i="4"/>
  <c r="N11" i="13"/>
  <c r="L63" i="13"/>
  <c r="N63" i="13" s="1"/>
  <c r="N38" i="13"/>
  <c r="N48" i="13"/>
  <c r="N58" i="13"/>
  <c r="C64" i="17"/>
  <c r="N18" i="13"/>
  <c r="N40" i="13"/>
  <c r="N26" i="13"/>
  <c r="K66" i="13"/>
  <c r="S59" i="13"/>
  <c r="T59" i="13" s="1"/>
  <c r="N52" i="13"/>
  <c r="N46" i="13"/>
  <c r="N22" i="13"/>
  <c r="V33" i="44"/>
  <c r="M60" i="45"/>
  <c r="M67" i="15"/>
  <c r="AE17" i="44"/>
  <c r="AF17" i="44" s="1"/>
  <c r="N16" i="13"/>
  <c r="AE16" i="44"/>
  <c r="AF16" i="44" s="1"/>
  <c r="N67" i="11"/>
  <c r="R67" i="10"/>
  <c r="AD33" i="43"/>
  <c r="E32" i="13"/>
  <c r="L67" i="2"/>
  <c r="Q18" i="45"/>
  <c r="Q19" i="45"/>
  <c r="X33" i="44"/>
  <c r="AC12" i="44"/>
  <c r="Z33" i="44"/>
  <c r="AE12" i="44"/>
  <c r="AC13" i="44"/>
  <c r="AF13" i="44" s="1"/>
  <c r="AE13" i="44"/>
  <c r="AC18" i="44"/>
  <c r="AE18" i="44"/>
  <c r="AC19" i="44"/>
  <c r="AE19" i="44"/>
  <c r="AC20" i="44"/>
  <c r="AF20" i="44" s="1"/>
  <c r="AE20" i="44"/>
  <c r="AC21" i="44"/>
  <c r="AF21" i="44" s="1"/>
  <c r="AE21" i="44"/>
  <c r="L33" i="44"/>
  <c r="W40" i="44"/>
  <c r="AB34" i="44"/>
  <c r="Y40" i="44"/>
  <c r="AD34" i="44"/>
  <c r="AB35" i="44"/>
  <c r="AD35" i="44"/>
  <c r="AB36" i="44"/>
  <c r="AD36" i="44"/>
  <c r="AB37" i="44"/>
  <c r="AD37" i="44"/>
  <c r="AB38" i="44"/>
  <c r="AD38" i="44"/>
  <c r="AB39" i="44"/>
  <c r="AD39" i="44"/>
  <c r="X60" i="44"/>
  <c r="AC41" i="44"/>
  <c r="Z60" i="44"/>
  <c r="AA60" i="44" s="1"/>
  <c r="AE41" i="44"/>
  <c r="AC43" i="44"/>
  <c r="AE43" i="44"/>
  <c r="AC44" i="44"/>
  <c r="AE44" i="44"/>
  <c r="AF44" i="44" s="1"/>
  <c r="AC45" i="44"/>
  <c r="AE45" i="44"/>
  <c r="AC46" i="44"/>
  <c r="AE46" i="44"/>
  <c r="AC47" i="44"/>
  <c r="AE47" i="44"/>
  <c r="AC48" i="44"/>
  <c r="AE48" i="44"/>
  <c r="AC49" i="44"/>
  <c r="AE49" i="44"/>
  <c r="AC50" i="44"/>
  <c r="AE50" i="44"/>
  <c r="AF50" i="44" s="1"/>
  <c r="AC51" i="44"/>
  <c r="AE51" i="44"/>
  <c r="AC52" i="44"/>
  <c r="AE52" i="44"/>
  <c r="AC53" i="44"/>
  <c r="AE53" i="44"/>
  <c r="AC54" i="44"/>
  <c r="AE54" i="44"/>
  <c r="AF54" i="44" s="1"/>
  <c r="AC55" i="44"/>
  <c r="AE55" i="44"/>
  <c r="AC56" i="44"/>
  <c r="AE56" i="44"/>
  <c r="AC57" i="44"/>
  <c r="AE57" i="44"/>
  <c r="AC58" i="44"/>
  <c r="AE58" i="44"/>
  <c r="AC59" i="44"/>
  <c r="AE59" i="44"/>
  <c r="X64" i="44"/>
  <c r="AC61" i="44"/>
  <c r="Z64" i="44"/>
  <c r="AE61" i="44"/>
  <c r="AC62" i="44"/>
  <c r="AE62" i="44"/>
  <c r="AC63" i="44"/>
  <c r="AE63" i="44"/>
  <c r="AF63" i="44" s="1"/>
  <c r="X67" i="44"/>
  <c r="AC65" i="44"/>
  <c r="AC66" i="44"/>
  <c r="AE66" i="44"/>
  <c r="AF66" i="44" s="1"/>
  <c r="Q40" i="43"/>
  <c r="AF62" i="43"/>
  <c r="M32" i="13"/>
  <c r="N24" i="13"/>
  <c r="N29" i="13"/>
  <c r="C12" i="17"/>
  <c r="M32" i="16"/>
  <c r="N63" i="16"/>
  <c r="M39" i="16"/>
  <c r="C34" i="17"/>
  <c r="M59" i="16"/>
  <c r="C41" i="17"/>
  <c r="M66" i="16"/>
  <c r="M67" i="16" s="1"/>
  <c r="C65" i="17"/>
  <c r="D65" i="17"/>
  <c r="N66" i="16"/>
  <c r="M33" i="45"/>
  <c r="O33" i="45"/>
  <c r="Q14" i="45"/>
  <c r="Q15" i="45"/>
  <c r="Q23" i="45"/>
  <c r="W33" i="44"/>
  <c r="AB12" i="44"/>
  <c r="Y33" i="44"/>
  <c r="AD12" i="44"/>
  <c r="AB13" i="44"/>
  <c r="AD13" i="44"/>
  <c r="AB14" i="44"/>
  <c r="AD14" i="44"/>
  <c r="AB15" i="44"/>
  <c r="AD15" i="44"/>
  <c r="AB16" i="44"/>
  <c r="AD16" i="44"/>
  <c r="AB17" i="44"/>
  <c r="AD17" i="44"/>
  <c r="AB18" i="44"/>
  <c r="AD18" i="44"/>
  <c r="AB19" i="44"/>
  <c r="AD19" i="44"/>
  <c r="AB20" i="44"/>
  <c r="AD20" i="44"/>
  <c r="AB21" i="44"/>
  <c r="AD21" i="44"/>
  <c r="AB22" i="44"/>
  <c r="AD22" i="44"/>
  <c r="AB23" i="44"/>
  <c r="AD23" i="44"/>
  <c r="AB24" i="44"/>
  <c r="AD24" i="44"/>
  <c r="AB25" i="44"/>
  <c r="AD25" i="44"/>
  <c r="AB26" i="44"/>
  <c r="AD26" i="44"/>
  <c r="AB27" i="44"/>
  <c r="AD27" i="44"/>
  <c r="AB28" i="44"/>
  <c r="AD28" i="44"/>
  <c r="AB29" i="44"/>
  <c r="AD29" i="44"/>
  <c r="AB30" i="44"/>
  <c r="AD30" i="44"/>
  <c r="AB31" i="44"/>
  <c r="AD31" i="44"/>
  <c r="AB32" i="44"/>
  <c r="AD32" i="44"/>
  <c r="X40" i="44"/>
  <c r="AC34" i="44"/>
  <c r="Z40" i="44"/>
  <c r="AA40" i="44" s="1"/>
  <c r="AE34" i="44"/>
  <c r="AC35" i="44"/>
  <c r="AE35" i="44"/>
  <c r="AC36" i="44"/>
  <c r="AE36" i="44"/>
  <c r="AC37" i="44"/>
  <c r="AE37" i="44"/>
  <c r="AC38" i="44"/>
  <c r="AF38" i="44" s="1"/>
  <c r="AE38" i="44"/>
  <c r="AC39" i="44"/>
  <c r="AE39" i="44"/>
  <c r="L40" i="44"/>
  <c r="W60" i="44"/>
  <c r="AB41" i="44"/>
  <c r="Y60" i="44"/>
  <c r="AD41" i="44"/>
  <c r="AB42" i="44"/>
  <c r="AD42" i="44"/>
  <c r="AB43" i="44"/>
  <c r="AD43" i="44"/>
  <c r="AB44" i="44"/>
  <c r="AD44" i="44"/>
  <c r="AB45" i="44"/>
  <c r="AD45" i="44"/>
  <c r="AB46" i="44"/>
  <c r="AD46" i="44"/>
  <c r="AB47" i="44"/>
  <c r="AD47" i="44"/>
  <c r="AB48" i="44"/>
  <c r="AD48" i="44"/>
  <c r="AB49" i="44"/>
  <c r="AD49" i="44"/>
  <c r="AB50" i="44"/>
  <c r="AD50" i="44"/>
  <c r="AB51" i="44"/>
  <c r="AD51" i="44"/>
  <c r="AB52" i="44"/>
  <c r="AD52" i="44"/>
  <c r="AB53" i="44"/>
  <c r="AD53" i="44"/>
  <c r="AB54" i="44"/>
  <c r="AD54" i="44"/>
  <c r="AB55" i="44"/>
  <c r="AD55" i="44"/>
  <c r="AB56" i="44"/>
  <c r="AD56" i="44"/>
  <c r="AB57" i="44"/>
  <c r="AD57" i="44"/>
  <c r="AB58" i="44"/>
  <c r="AD58" i="44"/>
  <c r="AB59" i="44"/>
  <c r="AD59" i="44"/>
  <c r="AB61" i="44"/>
  <c r="AD61" i="44"/>
  <c r="AB62" i="44"/>
  <c r="AD62" i="44"/>
  <c r="AB63" i="44"/>
  <c r="AD63" i="44"/>
  <c r="AB65" i="44"/>
  <c r="AB66" i="44"/>
  <c r="AD66" i="44"/>
  <c r="AC33" i="43"/>
  <c r="AE33" i="43"/>
  <c r="G33" i="43"/>
  <c r="Q33" i="43"/>
  <c r="AA33" i="43"/>
  <c r="AB40" i="43"/>
  <c r="AD40" i="43"/>
  <c r="AB60" i="43"/>
  <c r="AD60" i="43"/>
  <c r="AC64" i="43"/>
  <c r="AE64" i="43"/>
  <c r="AF64" i="43" s="1"/>
  <c r="AF63" i="43"/>
  <c r="AC67" i="43"/>
  <c r="E39" i="13"/>
  <c r="E59" i="13"/>
  <c r="E66" i="13"/>
  <c r="V67" i="12"/>
  <c r="N67" i="12"/>
  <c r="N45" i="13"/>
  <c r="L39" i="13"/>
  <c r="Z67" i="12"/>
  <c r="J67" i="12"/>
  <c r="F67" i="11"/>
  <c r="H39" i="13"/>
  <c r="N23" i="13"/>
  <c r="N20" i="13"/>
  <c r="L59" i="13"/>
  <c r="D41" i="17"/>
  <c r="N59" i="16"/>
  <c r="D12" i="17"/>
  <c r="N32" i="16"/>
  <c r="N64" i="17"/>
  <c r="G67" i="16"/>
  <c r="D34" i="17"/>
  <c r="N39" i="16"/>
  <c r="O67" i="45"/>
  <c r="AD65" i="44"/>
  <c r="P67" i="45"/>
  <c r="Q67" i="45" s="1"/>
  <c r="AE65" i="44"/>
  <c r="AE67" i="44" s="1"/>
  <c r="M59" i="13"/>
  <c r="J67" i="13"/>
  <c r="L32" i="13"/>
  <c r="N57" i="13"/>
  <c r="N17" i="13"/>
  <c r="J63" i="14"/>
  <c r="K63" i="14" s="1"/>
  <c r="N15" i="13"/>
  <c r="N31" i="13"/>
  <c r="J63" i="3"/>
  <c r="D63" i="6" s="1"/>
  <c r="K59" i="13"/>
  <c r="Q22" i="45"/>
  <c r="Q43" i="45"/>
  <c r="Q45" i="45"/>
  <c r="Q47" i="45"/>
  <c r="Q49" i="45"/>
  <c r="Q51" i="45"/>
  <c r="Q53" i="45"/>
  <c r="Q55" i="45"/>
  <c r="Q57" i="45"/>
  <c r="Q58" i="45"/>
  <c r="Q59" i="45"/>
  <c r="G60" i="45"/>
  <c r="L60" i="45"/>
  <c r="Q62" i="45"/>
  <c r="Q63" i="45"/>
  <c r="G64" i="45"/>
  <c r="L64" i="45"/>
  <c r="Q66" i="45"/>
  <c r="D68" i="45"/>
  <c r="F68" i="45"/>
  <c r="I68" i="45"/>
  <c r="K68" i="45"/>
  <c r="AF15" i="44"/>
  <c r="AF22" i="44"/>
  <c r="AF24" i="44"/>
  <c r="G33" i="44"/>
  <c r="G40" i="44"/>
  <c r="G60" i="44"/>
  <c r="L60" i="44"/>
  <c r="Q60" i="44"/>
  <c r="V60" i="44"/>
  <c r="L64" i="44"/>
  <c r="Q64" i="44"/>
  <c r="V64" i="44"/>
  <c r="L67" i="44"/>
  <c r="V67" i="44"/>
  <c r="AF17" i="43"/>
  <c r="AF19" i="43"/>
  <c r="AF21" i="43"/>
  <c r="AF23" i="43"/>
  <c r="AF25" i="43"/>
  <c r="AF27" i="43"/>
  <c r="AF29" i="43"/>
  <c r="AF31" i="43"/>
  <c r="L33" i="43"/>
  <c r="AF35" i="43"/>
  <c r="AF37" i="43"/>
  <c r="AF39" i="43"/>
  <c r="V40" i="43"/>
  <c r="AF41" i="43"/>
  <c r="AF43" i="43"/>
  <c r="AF45" i="43"/>
  <c r="AF47" i="43"/>
  <c r="AF49" i="43"/>
  <c r="AF51" i="43"/>
  <c r="AF53" i="43"/>
  <c r="AF55" i="43"/>
  <c r="AF57" i="43"/>
  <c r="AF59" i="43"/>
  <c r="G60" i="43"/>
  <c r="L60" i="43"/>
  <c r="Q60" i="43"/>
  <c r="V60" i="43"/>
  <c r="AA60" i="43"/>
  <c r="AF61" i="43"/>
  <c r="G64" i="43"/>
  <c r="AF65" i="43"/>
  <c r="C68" i="43"/>
  <c r="E68" i="43"/>
  <c r="H68" i="43"/>
  <c r="J68" i="43"/>
  <c r="M68" i="43"/>
  <c r="O68" i="43"/>
  <c r="R68" i="43"/>
  <c r="T68" i="43"/>
  <c r="W68" i="43"/>
  <c r="Y68" i="43"/>
  <c r="D67" i="13"/>
  <c r="R67" i="12"/>
  <c r="G66" i="14"/>
  <c r="J66" i="14"/>
  <c r="H11" i="14"/>
  <c r="G32" i="14"/>
  <c r="H32" i="14" s="1"/>
  <c r="N33" i="13"/>
  <c r="M39" i="13"/>
  <c r="F67" i="12"/>
  <c r="F67" i="10"/>
  <c r="N67" i="10"/>
  <c r="N43" i="13"/>
  <c r="N51" i="13"/>
  <c r="N55" i="13"/>
  <c r="J39" i="4"/>
  <c r="C40" i="6" s="1"/>
  <c r="H58" i="4"/>
  <c r="J58" i="4" s="1"/>
  <c r="C59" i="6" s="1"/>
  <c r="F36" i="6"/>
  <c r="I36" i="5"/>
  <c r="K36" i="5"/>
  <c r="G36" i="6" s="1"/>
  <c r="F41" i="6"/>
  <c r="I41" i="5"/>
  <c r="K41" i="5"/>
  <c r="G41" i="6" s="1"/>
  <c r="F45" i="6"/>
  <c r="I45" i="5"/>
  <c r="K45" i="5"/>
  <c r="G45" i="6" s="1"/>
  <c r="F49" i="6"/>
  <c r="I49" i="5"/>
  <c r="K49" i="5"/>
  <c r="G49" i="6" s="1"/>
  <c r="F53" i="6"/>
  <c r="I53" i="5"/>
  <c r="K53" i="5"/>
  <c r="G53" i="6" s="1"/>
  <c r="F57" i="6"/>
  <c r="I57" i="5"/>
  <c r="K57" i="5"/>
  <c r="G57" i="6" s="1"/>
  <c r="G62" i="4"/>
  <c r="F62" i="6"/>
  <c r="I62" i="5"/>
  <c r="K62" i="5"/>
  <c r="G62" i="6" s="1"/>
  <c r="F15" i="6"/>
  <c r="I15" i="5"/>
  <c r="K15" i="5"/>
  <c r="G15" i="6" s="1"/>
  <c r="F19" i="6"/>
  <c r="I19" i="5"/>
  <c r="K19" i="5"/>
  <c r="G19" i="6" s="1"/>
  <c r="F23" i="6"/>
  <c r="I23" i="5"/>
  <c r="K23" i="5"/>
  <c r="G23" i="6" s="1"/>
  <c r="F27" i="6"/>
  <c r="I27" i="5"/>
  <c r="K27" i="5"/>
  <c r="G27" i="6" s="1"/>
  <c r="F31" i="6"/>
  <c r="I31" i="5"/>
  <c r="K31" i="5"/>
  <c r="G31" i="6" s="1"/>
  <c r="J32" i="4"/>
  <c r="C33" i="6" s="1"/>
  <c r="H38" i="4"/>
  <c r="J38" i="4" s="1"/>
  <c r="C39" i="6" s="1"/>
  <c r="J63" i="4"/>
  <c r="C64" i="6" s="1"/>
  <c r="H65" i="4"/>
  <c r="J10" i="4"/>
  <c r="C11" i="6" s="1"/>
  <c r="H31" i="4"/>
  <c r="J31" i="4" s="1"/>
  <c r="C32" i="6" s="1"/>
  <c r="J66" i="3"/>
  <c r="D66" i="6" s="1"/>
  <c r="H67" i="3"/>
  <c r="L66" i="3"/>
  <c r="J59" i="3"/>
  <c r="D59" i="6" s="1"/>
  <c r="J32" i="3"/>
  <c r="D32" i="6" s="1"/>
  <c r="G38" i="4"/>
  <c r="F40" i="6"/>
  <c r="M59" i="5"/>
  <c r="I40" i="5"/>
  <c r="K40" i="5"/>
  <c r="G40" i="6" s="1"/>
  <c r="F44" i="6"/>
  <c r="I44" i="5"/>
  <c r="K44" i="5"/>
  <c r="G44" i="6" s="1"/>
  <c r="F48" i="6"/>
  <c r="I48" i="5"/>
  <c r="K48" i="5"/>
  <c r="G48" i="6" s="1"/>
  <c r="F52" i="6"/>
  <c r="I52" i="5"/>
  <c r="K52" i="5"/>
  <c r="G52" i="6" s="1"/>
  <c r="F56" i="6"/>
  <c r="I56" i="5"/>
  <c r="K56" i="5"/>
  <c r="G56" i="6" s="1"/>
  <c r="F61" i="6"/>
  <c r="I61" i="5"/>
  <c r="K61" i="5"/>
  <c r="G61" i="6" s="1"/>
  <c r="G65" i="4"/>
  <c r="F14" i="6"/>
  <c r="I14" i="5"/>
  <c r="K14" i="5"/>
  <c r="G14" i="6" s="1"/>
  <c r="F18" i="6"/>
  <c r="I18" i="5"/>
  <c r="K18" i="5"/>
  <c r="G18" i="6" s="1"/>
  <c r="F22" i="6"/>
  <c r="I22" i="5"/>
  <c r="K22" i="5"/>
  <c r="G22" i="6" s="1"/>
  <c r="F26" i="6"/>
  <c r="I26" i="5"/>
  <c r="K26" i="5"/>
  <c r="G26" i="6" s="1"/>
  <c r="F30" i="6"/>
  <c r="I30" i="5"/>
  <c r="K30" i="5"/>
  <c r="G30" i="6" s="1"/>
  <c r="F12" i="6"/>
  <c r="I12" i="5"/>
  <c r="K12" i="5"/>
  <c r="G12" i="6" s="1"/>
  <c r="G31" i="4"/>
  <c r="L63" i="3"/>
  <c r="L39" i="3"/>
  <c r="N33" i="45"/>
  <c r="P33" i="45"/>
  <c r="Q16" i="45"/>
  <c r="Q20" i="45"/>
  <c r="Q24" i="45"/>
  <c r="Q26" i="45"/>
  <c r="Q27" i="45"/>
  <c r="Q28" i="45"/>
  <c r="Q29" i="45"/>
  <c r="Q30" i="45"/>
  <c r="Q31" i="45"/>
  <c r="Q32" i="45"/>
  <c r="G33" i="45"/>
  <c r="L33" i="45"/>
  <c r="Q35" i="45"/>
  <c r="Q36" i="45"/>
  <c r="Q37" i="45"/>
  <c r="Q38" i="45"/>
  <c r="Q39" i="45"/>
  <c r="G40" i="45"/>
  <c r="L40" i="45"/>
  <c r="N60" i="45"/>
  <c r="P60" i="45"/>
  <c r="Q60" i="45" s="1"/>
  <c r="C68" i="45"/>
  <c r="E68" i="45"/>
  <c r="H68" i="45"/>
  <c r="J68" i="45"/>
  <c r="Q33" i="44"/>
  <c r="Q40" i="44"/>
  <c r="AF18" i="43"/>
  <c r="AF20" i="43"/>
  <c r="AF22" i="43"/>
  <c r="AF24" i="43"/>
  <c r="AF26" i="43"/>
  <c r="AF28" i="43"/>
  <c r="AF30" i="43"/>
  <c r="AF32" i="43"/>
  <c r="V33" i="43"/>
  <c r="AF34" i="43"/>
  <c r="AF36" i="43"/>
  <c r="AF38" i="43"/>
  <c r="L40" i="43"/>
  <c r="AF42" i="43"/>
  <c r="AF44" i="43"/>
  <c r="AF46" i="43"/>
  <c r="AF48" i="43"/>
  <c r="AF50" i="43"/>
  <c r="AF52" i="43"/>
  <c r="AF54" i="43"/>
  <c r="AF56" i="43"/>
  <c r="AF58" i="43"/>
  <c r="Q64" i="43"/>
  <c r="V64" i="43"/>
  <c r="AA64" i="43"/>
  <c r="AF66" i="43"/>
  <c r="D68" i="43"/>
  <c r="F68" i="43"/>
  <c r="I68" i="43"/>
  <c r="L67" i="43"/>
  <c r="N68" i="43"/>
  <c r="P68" i="43"/>
  <c r="S68" i="43"/>
  <c r="V67" i="43"/>
  <c r="X68" i="43"/>
  <c r="Z68" i="43"/>
  <c r="G67" i="13"/>
  <c r="J32" i="14"/>
  <c r="K32" i="14" s="1"/>
  <c r="K11" i="14"/>
  <c r="M66" i="14"/>
  <c r="E60" i="14"/>
  <c r="D63" i="14"/>
  <c r="E63" i="14" s="1"/>
  <c r="E66" i="14"/>
  <c r="D67" i="14"/>
  <c r="E67" i="14" s="1"/>
  <c r="N42" i="13"/>
  <c r="J67" i="10"/>
  <c r="N36" i="13"/>
  <c r="N47" i="13"/>
  <c r="N62" i="13"/>
  <c r="J59" i="4"/>
  <c r="C60" i="6" s="1"/>
  <c r="H62" i="4"/>
  <c r="J62" i="4" s="1"/>
  <c r="C63" i="6" s="1"/>
  <c r="Q66" i="14"/>
  <c r="P67" i="14"/>
  <c r="Q67" i="14" s="1"/>
  <c r="M66" i="13"/>
  <c r="F34" i="6"/>
  <c r="I34" i="5"/>
  <c r="K34" i="5"/>
  <c r="G34" i="6" s="1"/>
  <c r="F38" i="6"/>
  <c r="I38" i="5"/>
  <c r="K38" i="5"/>
  <c r="G38" i="6" s="1"/>
  <c r="F43" i="6"/>
  <c r="I43" i="5"/>
  <c r="K43" i="5"/>
  <c r="G43" i="6" s="1"/>
  <c r="F47" i="6"/>
  <c r="I47" i="5"/>
  <c r="K47" i="5"/>
  <c r="G47" i="6" s="1"/>
  <c r="F51" i="6"/>
  <c r="I51" i="5"/>
  <c r="K51" i="5"/>
  <c r="G51" i="6" s="1"/>
  <c r="F55" i="6"/>
  <c r="I55" i="5"/>
  <c r="K55" i="5"/>
  <c r="G55" i="6" s="1"/>
  <c r="F60" i="6"/>
  <c r="I60" i="5"/>
  <c r="K60" i="5"/>
  <c r="G60" i="6" s="1"/>
  <c r="M63" i="5"/>
  <c r="F65" i="6"/>
  <c r="I65" i="5"/>
  <c r="K65" i="5"/>
  <c r="G65" i="6" s="1"/>
  <c r="F17" i="6"/>
  <c r="I17" i="5"/>
  <c r="K17" i="5"/>
  <c r="G17" i="6" s="1"/>
  <c r="F21" i="6"/>
  <c r="I21" i="5"/>
  <c r="K21" i="5"/>
  <c r="G21" i="6" s="1"/>
  <c r="F25" i="6"/>
  <c r="I25" i="5"/>
  <c r="K25" i="5"/>
  <c r="G25" i="6" s="1"/>
  <c r="F29" i="6"/>
  <c r="I29" i="5"/>
  <c r="K29" i="5"/>
  <c r="G29" i="6" s="1"/>
  <c r="F13" i="6"/>
  <c r="I13" i="5"/>
  <c r="K13" i="5"/>
  <c r="G13" i="6" s="1"/>
  <c r="F66" i="4"/>
  <c r="F67" i="3"/>
  <c r="F33" i="6"/>
  <c r="I33" i="5"/>
  <c r="K33" i="5"/>
  <c r="G33" i="6" s="1"/>
  <c r="M39" i="5"/>
  <c r="F35" i="6"/>
  <c r="I35" i="5"/>
  <c r="K35" i="5"/>
  <c r="G35" i="6" s="1"/>
  <c r="F37" i="6"/>
  <c r="I37" i="5"/>
  <c r="K37" i="5"/>
  <c r="G37" i="6" s="1"/>
  <c r="G58" i="4"/>
  <c r="F42" i="6"/>
  <c r="I42" i="5"/>
  <c r="K42" i="5"/>
  <c r="G42" i="6" s="1"/>
  <c r="F46" i="6"/>
  <c r="I46" i="5"/>
  <c r="K46" i="5"/>
  <c r="G46" i="6" s="1"/>
  <c r="F50" i="6"/>
  <c r="I50" i="5"/>
  <c r="K50" i="5"/>
  <c r="G50" i="6" s="1"/>
  <c r="F54" i="6"/>
  <c r="I54" i="5"/>
  <c r="K54" i="5"/>
  <c r="G54" i="6" s="1"/>
  <c r="F58" i="6"/>
  <c r="I58" i="5"/>
  <c r="K58" i="5"/>
  <c r="G58" i="6" s="1"/>
  <c r="F64" i="6"/>
  <c r="M66" i="5"/>
  <c r="I64" i="5"/>
  <c r="K64" i="5"/>
  <c r="G64" i="6" s="1"/>
  <c r="F16" i="6"/>
  <c r="I16" i="5"/>
  <c r="K16" i="5"/>
  <c r="G16" i="6" s="1"/>
  <c r="F20" i="6"/>
  <c r="I20" i="5"/>
  <c r="K20" i="5"/>
  <c r="G20" i="6" s="1"/>
  <c r="F24" i="6"/>
  <c r="I24" i="5"/>
  <c r="K24" i="5"/>
  <c r="G24" i="6" s="1"/>
  <c r="F28" i="6"/>
  <c r="I28" i="5"/>
  <c r="K28" i="5"/>
  <c r="G28" i="6" s="1"/>
  <c r="F11" i="6"/>
  <c r="M32" i="5"/>
  <c r="I11" i="5"/>
  <c r="C66" i="2"/>
  <c r="F66" i="1"/>
  <c r="L59" i="3"/>
  <c r="L32" i="3"/>
  <c r="D67" i="3"/>
  <c r="P67" i="13"/>
  <c r="Q67" i="13" s="1"/>
  <c r="S67" i="13"/>
  <c r="T67" i="13" s="1"/>
  <c r="K32" i="13"/>
  <c r="H66" i="13"/>
  <c r="H59" i="13"/>
  <c r="I67" i="13"/>
  <c r="K67" i="13" s="1"/>
  <c r="H32" i="13"/>
  <c r="F67" i="13"/>
  <c r="C67" i="13"/>
  <c r="AF12" i="43"/>
  <c r="AF15" i="43"/>
  <c r="AC68" i="43"/>
  <c r="AF14" i="43"/>
  <c r="AF16" i="43"/>
  <c r="Q68" i="43"/>
  <c r="AE40" i="43"/>
  <c r="AF40" i="43" s="1"/>
  <c r="AE60" i="43"/>
  <c r="AF60" i="43" s="1"/>
  <c r="G67" i="43"/>
  <c r="Q67" i="43"/>
  <c r="AA67" i="43"/>
  <c r="AE67" i="43"/>
  <c r="K68" i="43"/>
  <c r="L68" i="43" s="1"/>
  <c r="U68" i="43"/>
  <c r="AF14" i="44"/>
  <c r="AA33" i="44"/>
  <c r="AF23" i="44"/>
  <c r="AF26" i="44"/>
  <c r="AF28" i="44"/>
  <c r="AF30" i="44"/>
  <c r="AF32" i="44"/>
  <c r="AF42" i="44"/>
  <c r="AA12" i="44"/>
  <c r="AA13" i="44"/>
  <c r="AA14" i="44"/>
  <c r="AA15" i="44"/>
  <c r="AA16" i="44"/>
  <c r="AA17" i="44"/>
  <c r="AA18" i="44"/>
  <c r="AA19" i="44"/>
  <c r="AA20" i="44"/>
  <c r="AA21" i="44"/>
  <c r="AA22" i="44"/>
  <c r="AA23" i="44"/>
  <c r="AA24" i="44"/>
  <c r="AA25" i="44"/>
  <c r="AA26" i="44"/>
  <c r="AA27" i="44"/>
  <c r="AA28" i="44"/>
  <c r="AA29" i="44"/>
  <c r="AA30" i="44"/>
  <c r="AA31" i="44"/>
  <c r="AA32" i="44"/>
  <c r="AA34" i="44"/>
  <c r="AA35" i="44"/>
  <c r="AA36" i="44"/>
  <c r="AA37" i="44"/>
  <c r="AA38" i="44"/>
  <c r="AA39" i="44"/>
  <c r="AA41" i="44"/>
  <c r="AA42" i="44"/>
  <c r="AA43" i="44"/>
  <c r="AA44" i="44"/>
  <c r="AA45" i="44"/>
  <c r="AA46" i="44"/>
  <c r="AA47" i="44"/>
  <c r="AA48" i="44"/>
  <c r="C68" i="44"/>
  <c r="E68" i="44"/>
  <c r="H68" i="44"/>
  <c r="J68" i="44"/>
  <c r="M68" i="44"/>
  <c r="O68" i="44"/>
  <c r="R68" i="44"/>
  <c r="T68" i="44"/>
  <c r="AF52" i="44"/>
  <c r="AF58" i="44"/>
  <c r="AA64" i="44"/>
  <c r="Z68" i="44"/>
  <c r="D68" i="44"/>
  <c r="F68" i="44"/>
  <c r="I68" i="44"/>
  <c r="N68" i="44"/>
  <c r="P68" i="44"/>
  <c r="S68" i="44"/>
  <c r="AA49" i="44"/>
  <c r="AA50" i="44"/>
  <c r="AA51" i="44"/>
  <c r="AA52" i="44"/>
  <c r="AA53" i="44"/>
  <c r="AA54" i="44"/>
  <c r="AA55" i="44"/>
  <c r="AA56" i="44"/>
  <c r="AA57" i="44"/>
  <c r="AA58" i="44"/>
  <c r="AA59" i="44"/>
  <c r="AA61" i="44"/>
  <c r="AA62" i="44"/>
  <c r="AA63" i="44"/>
  <c r="W64" i="44"/>
  <c r="Y64" i="44"/>
  <c r="AA65" i="44"/>
  <c r="AA66" i="44"/>
  <c r="G67" i="44"/>
  <c r="Q67" i="44"/>
  <c r="W67" i="44"/>
  <c r="Y67" i="44"/>
  <c r="K68" i="44"/>
  <c r="U68" i="44"/>
  <c r="V68" i="44" s="1"/>
  <c r="Q64" i="45"/>
  <c r="N40" i="45"/>
  <c r="Q41" i="45"/>
  <c r="Q61" i="45"/>
  <c r="Q65" i="45"/>
  <c r="G67" i="45"/>
  <c r="Q12" i="45"/>
  <c r="L67" i="45"/>
  <c r="H67" i="13" l="1"/>
  <c r="N66" i="13"/>
  <c r="Y68" i="44"/>
  <c r="AD68" i="43"/>
  <c r="Q33" i="45"/>
  <c r="O68" i="45"/>
  <c r="AB68" i="43"/>
  <c r="AF36" i="44"/>
  <c r="M68" i="45"/>
  <c r="AF62" i="44"/>
  <c r="AF56" i="44"/>
  <c r="AF48" i="44"/>
  <c r="AF46" i="44"/>
  <c r="N68" i="45"/>
  <c r="L68" i="44"/>
  <c r="E67" i="13"/>
  <c r="AF33" i="43"/>
  <c r="AB67" i="44"/>
  <c r="AF39" i="44"/>
  <c r="AF37" i="44"/>
  <c r="AF35" i="44"/>
  <c r="AC40" i="44"/>
  <c r="AF59" i="44"/>
  <c r="AF57" i="44"/>
  <c r="AF55" i="44"/>
  <c r="AF53" i="44"/>
  <c r="AF51" i="44"/>
  <c r="N39" i="13"/>
  <c r="G68" i="44"/>
  <c r="AB33" i="44"/>
  <c r="X68" i="44"/>
  <c r="AF49" i="44"/>
  <c r="AF47" i="44"/>
  <c r="AF19" i="44"/>
  <c r="AF18" i="44"/>
  <c r="C67" i="2"/>
  <c r="M67" i="13"/>
  <c r="AF45" i="44"/>
  <c r="N59" i="13"/>
  <c r="AA68" i="43"/>
  <c r="G68" i="43"/>
  <c r="L68" i="45"/>
  <c r="AA68" i="44"/>
  <c r="D40" i="17"/>
  <c r="N34" i="17"/>
  <c r="N40" i="17" s="1"/>
  <c r="D33" i="17"/>
  <c r="N12" i="17"/>
  <c r="N33" i="17" s="1"/>
  <c r="D60" i="17"/>
  <c r="N41" i="17"/>
  <c r="N60" i="17" s="1"/>
  <c r="AB64" i="44"/>
  <c r="AE40" i="44"/>
  <c r="AD33" i="44"/>
  <c r="D67" i="17"/>
  <c r="N65" i="17"/>
  <c r="N67" i="17" s="1"/>
  <c r="AC60" i="44"/>
  <c r="AE33" i="44"/>
  <c r="W68" i="44"/>
  <c r="AA67" i="44"/>
  <c r="AF43" i="44"/>
  <c r="V68" i="43"/>
  <c r="G68" i="45"/>
  <c r="N32" i="13"/>
  <c r="AD67" i="44"/>
  <c r="AD64" i="44"/>
  <c r="AD60" i="44"/>
  <c r="AB60" i="44"/>
  <c r="N67" i="16"/>
  <c r="M65" i="17"/>
  <c r="M67" i="17" s="1"/>
  <c r="C67" i="17"/>
  <c r="M41" i="17"/>
  <c r="M60" i="17" s="1"/>
  <c r="C60" i="17"/>
  <c r="M34" i="17"/>
  <c r="M40" i="17" s="1"/>
  <c r="C40" i="17"/>
  <c r="M12" i="17"/>
  <c r="M33" i="17" s="1"/>
  <c r="C33" i="17"/>
  <c r="AC67" i="44"/>
  <c r="AE64" i="44"/>
  <c r="AC64" i="44"/>
  <c r="AF64" i="44" s="1"/>
  <c r="AE60" i="44"/>
  <c r="AD40" i="44"/>
  <c r="AB40" i="44"/>
  <c r="AC33" i="44"/>
  <c r="AF33" i="44" s="1"/>
  <c r="P68" i="45"/>
  <c r="L67" i="13"/>
  <c r="G66" i="4"/>
  <c r="I59" i="5"/>
  <c r="F59" i="6"/>
  <c r="K59" i="5"/>
  <c r="G59" i="6" s="1"/>
  <c r="J67" i="3"/>
  <c r="D67" i="6" s="1"/>
  <c r="L67" i="3"/>
  <c r="K66" i="14"/>
  <c r="J67" i="14"/>
  <c r="K67" i="14" s="1"/>
  <c r="I32" i="5"/>
  <c r="F32" i="6"/>
  <c r="K32" i="5"/>
  <c r="G32" i="6" s="1"/>
  <c r="I66" i="5"/>
  <c r="K66" i="5"/>
  <c r="G66" i="6" s="1"/>
  <c r="F66" i="6"/>
  <c r="M67" i="5"/>
  <c r="I39" i="5"/>
  <c r="F39" i="6"/>
  <c r="K39" i="5"/>
  <c r="G39" i="6" s="1"/>
  <c r="F63" i="6"/>
  <c r="I63" i="5"/>
  <c r="K63" i="5"/>
  <c r="G63" i="6" s="1"/>
  <c r="N66" i="14"/>
  <c r="M67" i="14"/>
  <c r="N67" i="14" s="1"/>
  <c r="J65" i="4"/>
  <c r="C66" i="6" s="1"/>
  <c r="H66" i="4"/>
  <c r="J66" i="4" s="1"/>
  <c r="C67" i="6" s="1"/>
  <c r="G67" i="14"/>
  <c r="H67" i="14" s="1"/>
  <c r="H66" i="14"/>
  <c r="AF67" i="43"/>
  <c r="AE68" i="43"/>
  <c r="AF68" i="43" s="1"/>
  <c r="AF65" i="44"/>
  <c r="Q68" i="44"/>
  <c r="AF41" i="44"/>
  <c r="AF34" i="44"/>
  <c r="AF61" i="44"/>
  <c r="AF12" i="44"/>
  <c r="Q40" i="45"/>
  <c r="Q68" i="45" l="1"/>
  <c r="AF40" i="44"/>
  <c r="D68" i="17"/>
  <c r="AB68" i="44"/>
  <c r="AF60" i="44"/>
  <c r="N67" i="13"/>
  <c r="AE68" i="44"/>
  <c r="AF68" i="44" s="1"/>
  <c r="N68" i="17"/>
  <c r="AC68" i="44"/>
  <c r="M68" i="17"/>
  <c r="C68" i="17"/>
  <c r="AD68" i="44"/>
  <c r="F67" i="6"/>
  <c r="K67" i="5"/>
  <c r="G67" i="6" s="1"/>
  <c r="I67" i="5"/>
  <c r="AF67" i="44"/>
  <c r="K11" i="5"/>
  <c r="G11" i="6" s="1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3" i="5"/>
  <c r="G34" i="5"/>
  <c r="G35" i="5"/>
  <c r="G36" i="5"/>
  <c r="G37" i="5"/>
  <c r="G38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60" i="5"/>
  <c r="G61" i="5"/>
  <c r="G62" i="5"/>
  <c r="G64" i="5"/>
  <c r="G65" i="5"/>
  <c r="G11" i="5"/>
  <c r="G32" i="5" l="1"/>
  <c r="N32" i="5" s="1"/>
  <c r="E32" i="6" s="1"/>
  <c r="N65" i="5"/>
  <c r="E65" i="6" s="1"/>
  <c r="L65" i="5"/>
  <c r="H65" i="6" s="1"/>
  <c r="N62" i="5"/>
  <c r="E62" i="6" s="1"/>
  <c r="L62" i="5"/>
  <c r="H62" i="6" s="1"/>
  <c r="G63" i="5"/>
  <c r="N60" i="5"/>
  <c r="E60" i="6" s="1"/>
  <c r="L60" i="5"/>
  <c r="H60" i="6" s="1"/>
  <c r="N57" i="5"/>
  <c r="E57" i="6" s="1"/>
  <c r="L57" i="5"/>
  <c r="H57" i="6" s="1"/>
  <c r="N55" i="5"/>
  <c r="E55" i="6" s="1"/>
  <c r="L55" i="5"/>
  <c r="H55" i="6" s="1"/>
  <c r="N53" i="5"/>
  <c r="E53" i="6" s="1"/>
  <c r="L53" i="5"/>
  <c r="H53" i="6" s="1"/>
  <c r="N51" i="5"/>
  <c r="E51" i="6" s="1"/>
  <c r="L51" i="5"/>
  <c r="H51" i="6" s="1"/>
  <c r="N49" i="5"/>
  <c r="E49" i="6" s="1"/>
  <c r="L49" i="5"/>
  <c r="H49" i="6" s="1"/>
  <c r="N47" i="5"/>
  <c r="E47" i="6" s="1"/>
  <c r="L47" i="5"/>
  <c r="H47" i="6" s="1"/>
  <c r="N45" i="5"/>
  <c r="E45" i="6" s="1"/>
  <c r="L45" i="5"/>
  <c r="H45" i="6" s="1"/>
  <c r="N43" i="5"/>
  <c r="E43" i="6" s="1"/>
  <c r="L43" i="5"/>
  <c r="H43" i="6" s="1"/>
  <c r="N41" i="5"/>
  <c r="E41" i="6" s="1"/>
  <c r="L41" i="5"/>
  <c r="H41" i="6" s="1"/>
  <c r="N38" i="5"/>
  <c r="E38" i="6" s="1"/>
  <c r="L38" i="5"/>
  <c r="H38" i="6" s="1"/>
  <c r="N36" i="5"/>
  <c r="E36" i="6" s="1"/>
  <c r="L36" i="5"/>
  <c r="H36" i="6" s="1"/>
  <c r="N34" i="5"/>
  <c r="E34" i="6" s="1"/>
  <c r="L34" i="5"/>
  <c r="H34" i="6" s="1"/>
  <c r="N31" i="5"/>
  <c r="E31" i="6" s="1"/>
  <c r="L31" i="5"/>
  <c r="H31" i="6" s="1"/>
  <c r="N29" i="5"/>
  <c r="E29" i="6" s="1"/>
  <c r="L29" i="5"/>
  <c r="H29" i="6" s="1"/>
  <c r="N27" i="5"/>
  <c r="E27" i="6" s="1"/>
  <c r="L27" i="5"/>
  <c r="H27" i="6" s="1"/>
  <c r="N25" i="5"/>
  <c r="E25" i="6" s="1"/>
  <c r="L25" i="5"/>
  <c r="H25" i="6" s="1"/>
  <c r="N23" i="5"/>
  <c r="E23" i="6" s="1"/>
  <c r="L23" i="5"/>
  <c r="H23" i="6" s="1"/>
  <c r="N21" i="5"/>
  <c r="E21" i="6" s="1"/>
  <c r="L21" i="5"/>
  <c r="H21" i="6" s="1"/>
  <c r="N19" i="5"/>
  <c r="E19" i="6" s="1"/>
  <c r="L19" i="5"/>
  <c r="H19" i="6" s="1"/>
  <c r="N17" i="5"/>
  <c r="E17" i="6" s="1"/>
  <c r="L17" i="5"/>
  <c r="H17" i="6" s="1"/>
  <c r="N15" i="5"/>
  <c r="E15" i="6" s="1"/>
  <c r="L15" i="5"/>
  <c r="H15" i="6" s="1"/>
  <c r="N13" i="5"/>
  <c r="E13" i="6" s="1"/>
  <c r="L13" i="5"/>
  <c r="H13" i="6" s="1"/>
  <c r="N11" i="5"/>
  <c r="E11" i="6" s="1"/>
  <c r="L32" i="5"/>
  <c r="H32" i="6" s="1"/>
  <c r="N64" i="5"/>
  <c r="E64" i="6" s="1"/>
  <c r="L64" i="5"/>
  <c r="H64" i="6" s="1"/>
  <c r="G66" i="5"/>
  <c r="N61" i="5"/>
  <c r="E61" i="6" s="1"/>
  <c r="L61" i="5"/>
  <c r="H61" i="6" s="1"/>
  <c r="N58" i="5"/>
  <c r="E58" i="6" s="1"/>
  <c r="L58" i="5"/>
  <c r="H58" i="6" s="1"/>
  <c r="N56" i="5"/>
  <c r="E56" i="6" s="1"/>
  <c r="L56" i="5"/>
  <c r="H56" i="6" s="1"/>
  <c r="N54" i="5"/>
  <c r="E54" i="6" s="1"/>
  <c r="L54" i="5"/>
  <c r="H54" i="6" s="1"/>
  <c r="N52" i="5"/>
  <c r="E52" i="6" s="1"/>
  <c r="L52" i="5"/>
  <c r="H52" i="6" s="1"/>
  <c r="N50" i="5"/>
  <c r="E50" i="6" s="1"/>
  <c r="L50" i="5"/>
  <c r="H50" i="6" s="1"/>
  <c r="N48" i="5"/>
  <c r="E48" i="6" s="1"/>
  <c r="L48" i="5"/>
  <c r="H48" i="6" s="1"/>
  <c r="N46" i="5"/>
  <c r="E46" i="6" s="1"/>
  <c r="L46" i="5"/>
  <c r="H46" i="6" s="1"/>
  <c r="N44" i="5"/>
  <c r="E44" i="6" s="1"/>
  <c r="L44" i="5"/>
  <c r="H44" i="6" s="1"/>
  <c r="N42" i="5"/>
  <c r="E42" i="6" s="1"/>
  <c r="L42" i="5"/>
  <c r="H42" i="6" s="1"/>
  <c r="N40" i="5"/>
  <c r="E40" i="6" s="1"/>
  <c r="L40" i="5"/>
  <c r="H40" i="6" s="1"/>
  <c r="G59" i="5"/>
  <c r="N37" i="5"/>
  <c r="E37" i="6" s="1"/>
  <c r="L37" i="5"/>
  <c r="H37" i="6" s="1"/>
  <c r="N35" i="5"/>
  <c r="E35" i="6" s="1"/>
  <c r="L35" i="5"/>
  <c r="H35" i="6" s="1"/>
  <c r="N33" i="5"/>
  <c r="E33" i="6" s="1"/>
  <c r="L33" i="5"/>
  <c r="H33" i="6" s="1"/>
  <c r="G39" i="5"/>
  <c r="N30" i="5"/>
  <c r="E30" i="6" s="1"/>
  <c r="L30" i="5"/>
  <c r="H30" i="6" s="1"/>
  <c r="N28" i="5"/>
  <c r="E28" i="6" s="1"/>
  <c r="L28" i="5"/>
  <c r="H28" i="6" s="1"/>
  <c r="N26" i="5"/>
  <c r="E26" i="6" s="1"/>
  <c r="L26" i="5"/>
  <c r="H26" i="6" s="1"/>
  <c r="N24" i="5"/>
  <c r="E24" i="6" s="1"/>
  <c r="L24" i="5"/>
  <c r="H24" i="6" s="1"/>
  <c r="N22" i="5"/>
  <c r="E22" i="6" s="1"/>
  <c r="L22" i="5"/>
  <c r="H22" i="6" s="1"/>
  <c r="N20" i="5"/>
  <c r="E20" i="6" s="1"/>
  <c r="L20" i="5"/>
  <c r="H20" i="6" s="1"/>
  <c r="N18" i="5"/>
  <c r="E18" i="6" s="1"/>
  <c r="L18" i="5"/>
  <c r="H18" i="6" s="1"/>
  <c r="N16" i="5"/>
  <c r="E16" i="6" s="1"/>
  <c r="L16" i="5"/>
  <c r="H16" i="6" s="1"/>
  <c r="N14" i="5"/>
  <c r="E14" i="6" s="1"/>
  <c r="L14" i="5"/>
  <c r="H14" i="6" s="1"/>
  <c r="N12" i="5"/>
  <c r="E12" i="6" s="1"/>
  <c r="L12" i="5"/>
  <c r="H12" i="6" s="1"/>
  <c r="L11" i="5"/>
  <c r="H11" i="6" s="1"/>
  <c r="N59" i="5" l="1"/>
  <c r="E59" i="6" s="1"/>
  <c r="L59" i="5"/>
  <c r="H59" i="6" s="1"/>
  <c r="N39" i="5"/>
  <c r="E39" i="6" s="1"/>
  <c r="L39" i="5"/>
  <c r="H39" i="6" s="1"/>
  <c r="N66" i="5"/>
  <c r="E66" i="6" s="1"/>
  <c r="G67" i="5"/>
  <c r="L66" i="5"/>
  <c r="H66" i="6" s="1"/>
  <c r="N63" i="5"/>
  <c r="E63" i="6" s="1"/>
  <c r="L63" i="5"/>
  <c r="H63" i="6" s="1"/>
  <c r="N67" i="5" l="1"/>
  <c r="E67" i="6" s="1"/>
  <c r="L67" i="5"/>
  <c r="H67" i="6" s="1"/>
</calcChain>
</file>

<file path=xl/sharedStrings.xml><?xml version="1.0" encoding="utf-8"?>
<sst xmlns="http://schemas.openxmlformats.org/spreadsheetml/2006/main" count="3921" uniqueCount="641">
  <si>
    <t xml:space="preserve">MADHYA PRADESH STATE LEVEL BANKERS' COMMITTEE </t>
  </si>
  <si>
    <t>CONVENOR : CENTRAL BANK OF INDIA</t>
  </si>
  <si>
    <t>Bank Wise Position Of Branches/ATMs</t>
  </si>
  <si>
    <t>AS ON 31st MARCH 2015</t>
  </si>
  <si>
    <t xml:space="preserve">[Amt. in lacs] </t>
  </si>
  <si>
    <t xml:space="preserve">Annexure- </t>
  </si>
  <si>
    <t>Sl.No.</t>
  </si>
  <si>
    <t>BANKS</t>
  </si>
  <si>
    <t>RURAL</t>
  </si>
  <si>
    <t>SEMI URBAN</t>
  </si>
  <si>
    <t>URBAN</t>
  </si>
  <si>
    <t>TOTAL</t>
  </si>
  <si>
    <t>ATMS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</si>
  <si>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</si>
  <si>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</si>
  <si>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</si>
  <si>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</si>
  <si>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</si>
  <si>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</si>
  <si>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</si>
  <si>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</si>
  <si>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</si>
  <si>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IDBI Bank Ltd.</t>
  </si>
  <si>
    <t>Indian Bank</t>
  </si>
  <si>
    <t>Indian Overseas Bank</t>
  </si>
  <si>
    <t>Oriental Bank of Comm.</t>
  </si>
  <si>
    <t>Punjab and Sindh Bank</t>
  </si>
  <si>
    <t>Punjab National Bank</t>
  </si>
  <si>
    <t>Syndicate Bank</t>
  </si>
  <si>
    <t>Uco Bank</t>
  </si>
  <si>
    <t>Union Bank of India</t>
  </si>
  <si>
    <t>United Bank of India</t>
  </si>
  <si>
    <t>Vijaya Bank</t>
  </si>
  <si>
    <t>Bharatiya Mahila Bank</t>
  </si>
  <si>
    <t>SUB TOTAL</t>
  </si>
  <si>
    <t>S.B. of Hyderabad</t>
  </si>
  <si>
    <t>S.B. of Mysore</t>
  </si>
  <si>
    <t>S.B. of Patiala</t>
  </si>
  <si>
    <t>S.B. of Travancore</t>
  </si>
  <si>
    <t>S.B.B. of Jaipur</t>
  </si>
  <si>
    <t>State Bank of India</t>
  </si>
  <si>
    <t>Axis Bank</t>
  </si>
  <si>
    <t>City Union Bank</t>
  </si>
  <si>
    <t>Dhan Lakshmi Bank</t>
  </si>
  <si>
    <t>HDFC Bank</t>
  </si>
  <si>
    <t>ICICI Bank</t>
  </si>
  <si>
    <t>Indusind Bank Limited</t>
  </si>
  <si>
    <t>Ing Vysya</t>
  </si>
  <si>
    <t>Karnataka Bank Limited</t>
  </si>
  <si>
    <t>Kotak Mahindra Bank</t>
  </si>
  <si>
    <t>Lakshmi Vilas Bank</t>
  </si>
  <si>
    <t>The Federal Bank Ltd.</t>
  </si>
  <si>
    <t>The Jammu and Kashmir Bank</t>
  </si>
  <si>
    <t>The Karur Vysya Bank Ltd.</t>
  </si>
  <si>
    <t>Ratnakar Bank</t>
  </si>
  <si>
    <t>Yes Bank</t>
  </si>
  <si>
    <t>The South indian Bank</t>
  </si>
  <si>
    <t>Standard Chartered Bank</t>
  </si>
  <si>
    <t>Citi Bank</t>
  </si>
  <si>
    <t>MGB</t>
  </si>
  <si>
    <t>CMPGB</t>
  </si>
  <si>
    <t>NJGB</t>
  </si>
  <si>
    <t>M.P.Co-operative Bank</t>
  </si>
  <si>
    <t>M.P.S.A.R.D.B.</t>
  </si>
  <si>
    <t>BANKWISE INFORMATION REGARDING DEPOSITS, ADVANCES AND C.D.RATIO</t>
  </si>
  <si>
    <t>BRANCES</t>
  </si>
  <si>
    <t>DEPOSIT</t>
  </si>
  <si>
    <t>ADVANCES</t>
  </si>
  <si>
    <t>C.D RATIO</t>
  </si>
  <si>
    <t>SEMI-URBAN</t>
  </si>
  <si>
    <t>INFORMATION REGARDING DEPOSITS,ADVANCES &amp; C.D.RATIO</t>
  </si>
  <si>
    <t>BRANCHES</t>
  </si>
  <si>
    <t>Total NPA</t>
  </si>
  <si>
    <t>% Of NPA</t>
  </si>
  <si>
    <t>PREVIOUS QUARTER</t>
  </si>
  <si>
    <t>CURRENT QUARTER</t>
  </si>
  <si>
    <t xml:space="preserve">BANKWISE STATEMENT OF CREDIT + INVESTMENT TO DEPOSIT RATIO IN M.P. </t>
  </si>
  <si>
    <t>BONDS</t>
  </si>
  <si>
    <t>DEBENTURES</t>
  </si>
  <si>
    <t>OTHERS</t>
  </si>
  <si>
    <t>TOTAL INVESTMENT</t>
  </si>
  <si>
    <t>TOTAL ADVANCES</t>
  </si>
  <si>
    <t>INVESTMENTS+ ADVANCES</t>
  </si>
  <si>
    <t>DEPOSITS</t>
  </si>
  <si>
    <t>CREDIT+INV. TO DEPOSIT RATIO</t>
  </si>
  <si>
    <t>BANKWISE INFORMATION OF PRIORITY SECTOR,DIRECT AGRICULTURE,WEAKER SECTION ADVANCES</t>
  </si>
  <si>
    <t>NO. OF A/C UNDER PS ADV</t>
  </si>
  <si>
    <t>BREAK UP OF ADVANCES</t>
  </si>
  <si>
    <t xml:space="preserve">DIRECT AGRICULTURE </t>
  </si>
  <si>
    <t>ADVANCES TO WEAKER SECTION</t>
  </si>
  <si>
    <t>TOTAL CREDIT</t>
  </si>
  <si>
    <t>% OF PS TO TOTAL CR</t>
  </si>
  <si>
    <t>AGRI</t>
  </si>
  <si>
    <t>MSE</t>
  </si>
  <si>
    <t>OPS</t>
  </si>
  <si>
    <t>AMOUNT</t>
  </si>
  <si>
    <t>% TO CR</t>
  </si>
  <si>
    <t>% TO PS ADVANCE</t>
  </si>
  <si>
    <t>BANKWISE POSITION OF NATIONAL GOALS</t>
  </si>
  <si>
    <t>CR + INV TO DEPOSIT</t>
  </si>
  <si>
    <t>C.D. RATIO</t>
  </si>
  <si>
    <t>PS ADV.</t>
  </si>
  <si>
    <t xml:space="preserve">TOTAL AGRI. </t>
  </si>
  <si>
    <t>WEAKER SECTION</t>
  </si>
  <si>
    <t>WEAKER SEC. TO P.S. ADV.</t>
  </si>
  <si>
    <t xml:space="preserve">BANKWISE POSITION OF OUTSTANDING TO WEAKER SECTION </t>
  </si>
  <si>
    <t>TOTAL OUTSTANDING LOANS TO WEAKER SECTION</t>
  </si>
  <si>
    <t>OUT OF TOTAL ADVANCES TO WEAKER SECTION , OUTSTANDING ASSISTANCE TO</t>
  </si>
  <si>
    <t>SMALL,MARGINAL FARMERS &amp; LAND LESS LABOURERS</t>
  </si>
  <si>
    <t>SC/ST</t>
  </si>
  <si>
    <t>D.R.I</t>
  </si>
  <si>
    <t>N.R.L.M</t>
  </si>
  <si>
    <t>A/C</t>
  </si>
  <si>
    <t>BANKWISE POSITION OF OUTSTANDING TO WEAKER SECTION</t>
  </si>
  <si>
    <t>ARTISANS VILLAGE COTTAGE INDUSTRIES</t>
  </si>
  <si>
    <t>NULM</t>
  </si>
  <si>
    <t>SHG's</t>
  </si>
  <si>
    <t>SRMS</t>
  </si>
  <si>
    <t>ANTYAVYASAI</t>
  </si>
  <si>
    <t>POSITION OF SECTOR WISE SUB-STANDARD , DOUBTFUL , LOSS</t>
  </si>
  <si>
    <t>AGRICULTURE</t>
  </si>
  <si>
    <t>CGTMSE</t>
  </si>
  <si>
    <t>SUB-STD</t>
  </si>
  <si>
    <t>DOUBT</t>
  </si>
  <si>
    <t>LOSS</t>
  </si>
  <si>
    <t>POSITION OF SCHEME WISE SUB-STANDARD , DOUBTFUL , LOSS</t>
  </si>
  <si>
    <t>CMRHM</t>
  </si>
  <si>
    <t>PMEGP</t>
  </si>
  <si>
    <t>NRLM(GROUP)</t>
  </si>
  <si>
    <t>NRLM(IND)</t>
  </si>
  <si>
    <t xml:space="preserve">POSITION OF SCHEME WISE SUB-STANDARD , DOUBTFUL , LOSS </t>
  </si>
  <si>
    <t>KVIC</t>
  </si>
  <si>
    <t>ANTYAVYASAYI(IND)</t>
  </si>
  <si>
    <t>HOUSING</t>
  </si>
  <si>
    <t>EDUCATION</t>
  </si>
  <si>
    <t>OUTSTANDING &amp; NPA OF AGR,MSE,OPS</t>
  </si>
  <si>
    <t>AGR</t>
  </si>
  <si>
    <t>TOTAL PS</t>
  </si>
  <si>
    <t>OUTS</t>
  </si>
  <si>
    <t>NPA</t>
  </si>
  <si>
    <t>%NPA</t>
  </si>
  <si>
    <t>OUTSTANDING &amp; NPA OF GOVT SCHEMES</t>
  </si>
  <si>
    <t>POSITION OF WRITTEN OFF ACCOUNT &amp; AMOUNT</t>
  </si>
  <si>
    <t>2011-12</t>
  </si>
  <si>
    <t>2012-13</t>
  </si>
  <si>
    <t>2013-14</t>
  </si>
  <si>
    <t>2014-15</t>
  </si>
  <si>
    <t>BANKWISE POSITION OF RECOVERY CASES FILED UNDER M.P.PUBLIC MONEY`S (RECOVERY OF DUES) ACT. 1981 / BRISC FOR THE PERIOD ENDED</t>
  </si>
  <si>
    <t>RECOVERY CASES PENDING</t>
  </si>
  <si>
    <t>RRC FILED DURING THE QTR</t>
  </si>
  <si>
    <t>TOTAL RRCs</t>
  </si>
  <si>
    <t>RRC DISPOSED DURING THE QTR</t>
  </si>
  <si>
    <t>RRC WITHDRAWN DURING THE QTR</t>
  </si>
  <si>
    <t>RRC PENDING END OF THE QTR</t>
  </si>
  <si>
    <t>******** BRAKUP OF YEAR WISE PENDING *********</t>
  </si>
  <si>
    <t>UPTO 1 YEARS</t>
  </si>
  <si>
    <t>1 TO 3 YEARS</t>
  </si>
  <si>
    <t xml:space="preserve">3 TO 5 YEARS </t>
  </si>
  <si>
    <t>5 TO 12 YEARS</t>
  </si>
  <si>
    <t>ABOVE 12 YEARS</t>
  </si>
  <si>
    <t>BANKWISE ANNUAL CREDIT PLAN</t>
  </si>
  <si>
    <t>DIRECT AGRICULTURE</t>
  </si>
  <si>
    <t>IN-DIRECT AGRICULTURE</t>
  </si>
  <si>
    <t>TOTAL AGRICULTURE</t>
  </si>
  <si>
    <t>TARGET</t>
  </si>
  <si>
    <t>ACHIEVEMENT</t>
  </si>
  <si>
    <t>% Of ACHIEVEMENT</t>
  </si>
  <si>
    <t>NO.</t>
  </si>
  <si>
    <t>AMT</t>
  </si>
  <si>
    <t>OTHER PRIORITY SECTOR</t>
  </si>
  <si>
    <t>TOTAL PRIORITY SECTOR</t>
  </si>
  <si>
    <t>HEAVY INDUSTRIES</t>
  </si>
  <si>
    <t>MEDIUM INDUSTRIES</t>
  </si>
  <si>
    <t>TOTAL NON-PRIORITY SECTOR</t>
  </si>
  <si>
    <t xml:space="preserve">PROGRESS UNDER SHG-BANK LINKAGE </t>
  </si>
  <si>
    <t>SAVING A/C OPENED</t>
  </si>
  <si>
    <t>AMOUNT DEPOSITED IN HSS</t>
  </si>
  <si>
    <t>Out of Coll. 1 &amp; 2</t>
  </si>
  <si>
    <t>BALANCE OUTSTANDING</t>
  </si>
  <si>
    <t>NPA AMOUNT</t>
  </si>
  <si>
    <t>No. of Accts Credit Linked</t>
  </si>
  <si>
    <t>Amount Disbursed</t>
  </si>
  <si>
    <t xml:space="preserve">PROGRESS OF IMPLEMENTATION OF KISAN CREDIT CARD </t>
  </si>
  <si>
    <t>CARD ISSUED</t>
  </si>
  <si>
    <t>LIMIT SANC.</t>
  </si>
  <si>
    <t>AMOUNT DISB.</t>
  </si>
  <si>
    <t>BALANCE OUTS. AMOUNT</t>
  </si>
  <si>
    <t>CARDS ISSUED SINCE INSP. (No)</t>
  </si>
  <si>
    <t>COVERED UNDER PAIS(No)</t>
  </si>
  <si>
    <t>BANKWISE INFORMATION ON FINANCIAL ASSISTANCE UNDER HOUSING SCHEME (DIRECT LENDING)</t>
  </si>
  <si>
    <t>****** PROGRESS DURING THE YEAR ENDED ******</t>
  </si>
  <si>
    <t>TOTAL OUTSTANDING AT THE END OF QTR</t>
  </si>
  <si>
    <t>OUT OF WHICH SC/ST</t>
  </si>
  <si>
    <t>TO WOMEN BENEFICIARIES</t>
  </si>
  <si>
    <t>CASES RECD.</t>
  </si>
  <si>
    <t>CASES SANC</t>
  </si>
  <si>
    <t>CASES DISBURSED</t>
  </si>
  <si>
    <t>CASES RETURN REJECT</t>
  </si>
  <si>
    <t>CASES PENDING</t>
  </si>
  <si>
    <t xml:space="preserve">PROGRESS UNDER GOLDEN JUBILEE RURAL HOUSING FINANCE SCHEME (GJRHFS) </t>
  </si>
  <si>
    <t>LOANS DISBURSED TO MINIORITY COMMUNITIES (RELIGION WISE)</t>
  </si>
  <si>
    <t>MUSLIM</t>
  </si>
  <si>
    <t>SIKHS</t>
  </si>
  <si>
    <t>CHRISTIANS</t>
  </si>
  <si>
    <t>PARSIS</t>
  </si>
  <si>
    <t>BUDDHISTS</t>
  </si>
  <si>
    <t>JAINS</t>
  </si>
  <si>
    <t>LOANS OUTSTANDING TO MINIORITY COMMUNITIES (RELIGION WISE)</t>
  </si>
  <si>
    <t>FINANCIAL ASSISTANCE TO SCHEDULED CASTE</t>
  </si>
  <si>
    <t>APPL.RECEIVED</t>
  </si>
  <si>
    <t>APPL.SANCTIONED</t>
  </si>
  <si>
    <t>APPL.DISBURSED</t>
  </si>
  <si>
    <t>APPL.REJECTED/RETURN</t>
  </si>
  <si>
    <t>APPL.PENDING</t>
  </si>
  <si>
    <t>TOTAL OUTSTANDING</t>
  </si>
  <si>
    <t>NPA A/Cs</t>
  </si>
  <si>
    <t>FINANCIAL ASSISTANCE TO SCHEDULED TRIBES</t>
  </si>
  <si>
    <t>PROGRESS UNDER SWAROJGAR CREDIT CARD</t>
  </si>
  <si>
    <t>AMOUNT SANCTIONED</t>
  </si>
  <si>
    <t>AMOUNT DISBURSED</t>
  </si>
  <si>
    <t>SINCE INSCEPTION</t>
  </si>
  <si>
    <t>PROGRESS UNDER ARTISAN CREDIT CARD / GENERAL CREDIT CARD</t>
  </si>
  <si>
    <t>ARTISAN CREDIT CARD</t>
  </si>
  <si>
    <t>GENERAL CREDIT CARD</t>
  </si>
  <si>
    <t>CARD ISSUED SINCE INSCEPTION</t>
  </si>
  <si>
    <t xml:space="preserve">PROGRESS UNDER EDUCATION LOAN </t>
  </si>
  <si>
    <t>LOAN SANCTIONED DURING FY</t>
  </si>
  <si>
    <t>OF WHICH GIRL STUDENT</t>
  </si>
  <si>
    <t>LOAN DISBURSED DURING FY</t>
  </si>
  <si>
    <t>LOAN OUTSTANDING DURING FY</t>
  </si>
  <si>
    <t>DATA ON COVERAGE OF WOMEN</t>
  </si>
  <si>
    <t>ADVANCE</t>
  </si>
  <si>
    <t>MSME</t>
  </si>
  <si>
    <t>NPS</t>
  </si>
  <si>
    <t>OF WHICH NPA</t>
  </si>
  <si>
    <t>PROGRESS UNDER NATIONAL HORTICULTURE MISSION</t>
  </si>
  <si>
    <t>****** PROGRESS DURING CURRENT FY ******</t>
  </si>
  <si>
    <t xml:space="preserve">TOTAL OUTSTANDING AT THE END OF QTR </t>
  </si>
  <si>
    <t>CASES SANCTINED</t>
  </si>
  <si>
    <t>CASES REJ/RETD</t>
  </si>
  <si>
    <t>COMPREHENSIVE POLICY PACKAGE FOR MSME SECTOR</t>
  </si>
  <si>
    <t>MSME LOANS WITHOUT COLLATERAL SECURITY UPTO RS. 10 LAKHS</t>
  </si>
  <si>
    <t>ADVANCE COVERED UNDER CGTMSME CREDIT GUARANTEE FUND SCHEME FOR SMALL INDUSTRIES TO MSMES UNIT</t>
  </si>
  <si>
    <t>COMPOSITE MSME LOANS THROUGH SINGLE WINDOW</t>
  </si>
  <si>
    <t>SICK UNITS</t>
  </si>
  <si>
    <t>LIMIT</t>
  </si>
  <si>
    <t>OUTS.</t>
  </si>
  <si>
    <t>REPAYMENT OF OVERDUE BANK LOAN BY GOVT. UNDERTAKINGS/CORPORATIONS</t>
  </si>
  <si>
    <t>Sl. No.</t>
  </si>
  <si>
    <t>Banks</t>
  </si>
  <si>
    <t>NAME OF A/C</t>
  </si>
  <si>
    <t>LIMIT SANCTIONED</t>
  </si>
  <si>
    <t>DATE OF SANCTION</t>
  </si>
  <si>
    <t>PRESENT OUTSTANDING</t>
  </si>
  <si>
    <t>NPA DATE</t>
  </si>
  <si>
    <t>FRESH DISBURSEMENT TO MSME SECTOR</t>
  </si>
  <si>
    <t>TOTAL DISBURSEMENT MICRO MANUF &amp; SMALL MANUF.</t>
  </si>
  <si>
    <t>TOTAL DISBURSEMENT MICRO SERVICE &amp; SMALL SERVICE.</t>
  </si>
  <si>
    <t>Micro Manuf (upto 10 lakh) ENT.</t>
  </si>
  <si>
    <t>Micro Manuf INV (upto 25 lakh).</t>
  </si>
  <si>
    <t>Small Manuf INV UPTO 25 lakh to 5 Crore</t>
  </si>
  <si>
    <t>Total Small and Micro ENT</t>
  </si>
  <si>
    <t>Micro Service (UPTO 5 lakh)</t>
  </si>
  <si>
    <t>Micro-Ser. INV UPTO 5 lakh to 10 lakh</t>
  </si>
  <si>
    <t>Small Service INV 10 lakh to 2 Crore</t>
  </si>
  <si>
    <t>Total Small and Micro Services</t>
  </si>
  <si>
    <t>FRESH ADVANCES TO MSME SECTOR</t>
  </si>
  <si>
    <t>TOTAL OUTSTANDING MICRO MANUF &amp; SMALL MANUF.</t>
  </si>
  <si>
    <t>TOTAL OUTSTANDING MICRO SERVICE &amp; SMALL SERVICE.</t>
  </si>
  <si>
    <t>FRESH ADVANCES TO MEDIUM ENTEPRISES</t>
  </si>
  <si>
    <t>TOTAL DISBURSEMENT MEDIUM ENTERPRISES</t>
  </si>
  <si>
    <t>TOTAL OUTSTANDING MEDIUM ENTERPRISES</t>
  </si>
  <si>
    <t>राज्य स्तरीय बैंकर्स समिति, मध्यप्रदेश</t>
  </si>
  <si>
    <t>हिंदी राज्य भाषा की प्रगति</t>
  </si>
  <si>
    <t>क्र. सं.</t>
  </si>
  <si>
    <t>बैंक</t>
  </si>
  <si>
    <t>कुल पत्र प्राप्त</t>
  </si>
  <si>
    <t>हिंदी में प्राप्त पत्रों की संख्या</t>
  </si>
  <si>
    <t>पत्रों के उत्तर हिंदी में</t>
  </si>
  <si>
    <t xml:space="preserve">उत्तर देना जरुरी नहीं </t>
  </si>
  <si>
    <t xml:space="preserve">पत्रों के उत्तर हिंदी में देने का प्रतिशत </t>
  </si>
  <si>
    <t>Branch Expansion Plan</t>
  </si>
  <si>
    <t>Plan For Current Financial Year</t>
  </si>
  <si>
    <t>Actual Opened In Current Financial Year</t>
  </si>
  <si>
    <t>Rural</t>
  </si>
  <si>
    <t>Semi-Urban</t>
  </si>
  <si>
    <t>Urban</t>
  </si>
  <si>
    <t>REPAYMENT OF OVERDUE LOAN/INVESTMENT BY MPEB/IDBI/SIDBI</t>
  </si>
  <si>
    <t>Ing Vyasa Bank Ltd</t>
  </si>
  <si>
    <t>Ing Vyasa Bank</t>
  </si>
  <si>
    <t>CM RURAL HOUSING</t>
  </si>
  <si>
    <t>Ing Vyasa</t>
  </si>
  <si>
    <t>ING Vyasa</t>
  </si>
  <si>
    <t>SPL.SME</t>
  </si>
  <si>
    <t>UP TO 2010-11</t>
  </si>
  <si>
    <t>DCB BANK</t>
  </si>
  <si>
    <t>Bharatiya Mahila Bk</t>
  </si>
  <si>
    <t>DCB Bank</t>
  </si>
  <si>
    <t>TABLE-1</t>
  </si>
  <si>
    <t>TABLE-2</t>
  </si>
  <si>
    <t>TABLE-3</t>
  </si>
  <si>
    <t>TABLE-4</t>
  </si>
  <si>
    <t>TABLE-5</t>
  </si>
  <si>
    <t>TABLE-6</t>
  </si>
  <si>
    <t>TABLE-7</t>
  </si>
  <si>
    <t>TABLE 7 (I)</t>
  </si>
  <si>
    <t>TABLE-8</t>
  </si>
  <si>
    <t>TABLE 8 (I)</t>
  </si>
  <si>
    <t>TABLE 8 (II)</t>
  </si>
  <si>
    <t>TABLE 8 (III)</t>
  </si>
  <si>
    <t>TABLE 8 (IV)</t>
  </si>
  <si>
    <t>TABLE 9</t>
  </si>
  <si>
    <t>TABLE 10A</t>
  </si>
  <si>
    <t>TABLE 10B</t>
  </si>
  <si>
    <t>TABLE 11A</t>
  </si>
  <si>
    <t>TABLE 11B</t>
  </si>
  <si>
    <t>TABLE 11C</t>
  </si>
  <si>
    <t>Name of State: MP</t>
  </si>
  <si>
    <t>STATUS REPORT ON BANK MITRA AND INFRASTRUCTURE (STATEWISE) AS ON  31.03.2015</t>
  </si>
  <si>
    <t>No.Of SSA allotted    (a)</t>
  </si>
  <si>
    <t xml:space="preserve">Total No. Of BC Required </t>
  </si>
  <si>
    <t>SSA Covered through fixed location BCs (b)</t>
  </si>
  <si>
    <t>SSA COVERED THROUGH CSC ( c )</t>
  </si>
  <si>
    <t>SSA COVERED THROUGH BC+CSC (d)</t>
  </si>
  <si>
    <t>SSA Covered through Branches ( e )</t>
  </si>
  <si>
    <t>SSA Covered through Mobile Van (f)</t>
  </si>
  <si>
    <t>TOTAL SSA COVERED (= d+e+f)               (G)</t>
  </si>
  <si>
    <t>(H)</t>
  </si>
  <si>
    <t>No. of location Uncovered due to connectivity (out of (H))</t>
  </si>
  <si>
    <t xml:space="preserve">No. Of BCs having on line Device Capable Of </t>
  </si>
  <si>
    <t xml:space="preserve">NO OF BC LOCATIONS WITH PREMISES BY MP GOVT. </t>
  </si>
  <si>
    <t>NO OF BCAs PROVIDED WITH UNIFORM &amp; BAG</t>
  </si>
  <si>
    <t>NAME OF BANKS</t>
  </si>
  <si>
    <t>Uncovered             (A-G)</t>
  </si>
  <si>
    <t>E-KYC Account Opening</t>
  </si>
  <si>
    <t>Inter Operable withdrwal Txn Rupay Card</t>
  </si>
  <si>
    <t xml:space="preserve">Inter Operable withdrwal Txn AEPS </t>
  </si>
  <si>
    <t>Authenticated Aadhaar Seeding Of existing a/c holder</t>
  </si>
  <si>
    <t>Punjab &amp; Sind Bank</t>
  </si>
  <si>
    <t>SBBJ</t>
  </si>
  <si>
    <t>Bank Of India</t>
  </si>
  <si>
    <t>Bank of Maharastra</t>
  </si>
  <si>
    <t>IDBI</t>
  </si>
  <si>
    <t>Oriental Bank of Commerce</t>
  </si>
  <si>
    <t>ICICI</t>
  </si>
  <si>
    <t>Indusind Bank</t>
  </si>
  <si>
    <t>TABLE 18</t>
  </si>
  <si>
    <t>TABLE 19</t>
  </si>
  <si>
    <t>TABLE 20</t>
  </si>
  <si>
    <t>TABLE 21</t>
  </si>
  <si>
    <t>TABLE 22</t>
  </si>
  <si>
    <t>TABLE 23</t>
  </si>
  <si>
    <t>TABLE 24</t>
  </si>
  <si>
    <t>TABLE 25</t>
  </si>
  <si>
    <t>TABLE 26</t>
  </si>
  <si>
    <t>TABLE 27</t>
  </si>
  <si>
    <t>TABLE 28</t>
  </si>
  <si>
    <t>TABLE 29</t>
  </si>
  <si>
    <t>TABLE 30</t>
  </si>
  <si>
    <t>TABLE 31</t>
  </si>
  <si>
    <t>TABLE 32</t>
  </si>
  <si>
    <t>TABLE 33</t>
  </si>
  <si>
    <t>TABLE 34A</t>
  </si>
  <si>
    <t>TABLE 34B</t>
  </si>
  <si>
    <t>TABLE 34C</t>
  </si>
  <si>
    <t>TABLE 35</t>
  </si>
  <si>
    <t>TABLE 36</t>
  </si>
  <si>
    <t>Coverage of unbanked villages Bank-wise -  (position for the quarter ending 31.03.2015 )</t>
  </si>
  <si>
    <t>Name of the Bank</t>
  </si>
  <si>
    <t>Villages with population above 2000</t>
  </si>
  <si>
    <t>Villages with population below 2000</t>
  </si>
  <si>
    <t xml:space="preserve">Total </t>
  </si>
  <si>
    <t xml:space="preserve"> allotted</t>
  </si>
  <si>
    <t xml:space="preserve"> covered</t>
  </si>
  <si>
    <t>7  (3+5)</t>
  </si>
  <si>
    <t>8  (4+6)</t>
  </si>
  <si>
    <t>A.COMMERCIAL BANKS</t>
  </si>
  <si>
    <t>Axis Bank Ltd.</t>
  </si>
  <si>
    <t>HDFC Bank Ltd.</t>
  </si>
  <si>
    <t>ICICI Bank Ltd.</t>
  </si>
  <si>
    <t>Indus Ind Bank Ltd.</t>
  </si>
  <si>
    <t>Kotak Mahindra Bank Ltd.</t>
  </si>
  <si>
    <t>State Bank of Bikaner &amp; Jaipur</t>
  </si>
  <si>
    <t>UCO Bank</t>
  </si>
  <si>
    <t>Sub Total</t>
  </si>
  <si>
    <t>B.REGIONAL RURAL BANKS</t>
  </si>
  <si>
    <t>Central Madhya Pradesh GB</t>
  </si>
  <si>
    <t>Madhyanchal GB</t>
  </si>
  <si>
    <t>Narmada Jhabua GB</t>
  </si>
  <si>
    <t>C.    COOPERATIVE BANKS</t>
  </si>
  <si>
    <t>Madhya Pradesh SCB</t>
  </si>
  <si>
    <t>TABLE 12A</t>
  </si>
  <si>
    <t>TABLE 12B</t>
  </si>
  <si>
    <t>SLBC MADHYA PRADESH</t>
  </si>
  <si>
    <t>PROGRESS REPORT ON ENROLLMENT UNDER SOCIAL SECURITY SCHEMES AS ON 16.06.2015</t>
  </si>
  <si>
    <t>TABLE 12C</t>
  </si>
  <si>
    <t>Bank-wise Summary showing status of RRCs for the period of  01/04/2014 - 31/03/2015</t>
  </si>
  <si>
    <t>RRC(s)</t>
  </si>
  <si>
    <t>SNo.</t>
  </si>
  <si>
    <t>Bank Name</t>
  </si>
  <si>
    <t>Submitted By  Bank(s)</t>
  </si>
  <si>
    <t>Forwarded By Thier Nodal Dist. Branch(s)</t>
  </si>
  <si>
    <t>Alloted by District Administration to Revenue Officers</t>
  </si>
  <si>
    <t>Rejected/ Returned By Dist. Admn.</t>
  </si>
  <si>
    <t>Demand Notices Issued by Revenue Officers</t>
  </si>
  <si>
    <t>Recovery Received Against Demand Notices</t>
  </si>
  <si>
    <t>Disposed Off RRC(s) By Dist. Admn.</t>
  </si>
  <si>
    <t>RRC(s) Pending for Disposal</t>
  </si>
  <si>
    <t>No.</t>
  </si>
  <si>
    <t>Amount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</si>
  <si>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</si>
  <si>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</si>
  <si>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</si>
  <si>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</si>
  <si>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</si>
  <si>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</si>
  <si>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</si>
  <si>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</si>
  <si>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</si>
  <si>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</si>
  <si>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</si>
  <si>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</si>
  <si>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</si>
  <si>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</si>
  <si>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</si>
  <si>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</si>
  <si>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</si>
  <si>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</si>
  <si>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ICICI BANK</t>
  </si>
  <si>
    <t xml:space="preserve">Madhyanchal Gramin Bank </t>
  </si>
  <si>
    <t>Narmada Jhabua Gramin Bank</t>
  </si>
  <si>
    <t>Punjab and Sind Bank</t>
  </si>
  <si>
    <t>State Bank of Mysore</t>
  </si>
  <si>
    <t>State Bank of Patiala</t>
  </si>
  <si>
    <t>(Online Data from BRISC Portal)</t>
  </si>
  <si>
    <t>TABLE 10C</t>
  </si>
  <si>
    <t>Chief Minister Rural Housing Mission</t>
  </si>
  <si>
    <t>Bank Wise Mission's Progress   (Progress Upto 31/03/2015)
FY 2014-15</t>
  </si>
  <si>
    <t xml:space="preserve">S. No. </t>
  </si>
  <si>
    <t>Bank</t>
  </si>
  <si>
    <t>Bank branches</t>
  </si>
  <si>
    <t>Target 
FY 2014-15</t>
  </si>
  <si>
    <t>No. of cases submitted to the bank</t>
  </si>
  <si>
    <t>No. of cases sanctioned by the bank</t>
  </si>
  <si>
    <t xml:space="preserve">No. of cases disbursed by the bank </t>
  </si>
  <si>
    <t>Percentage</t>
  </si>
  <si>
    <t xml:space="preserve">        Nationalized Banks</t>
  </si>
  <si>
    <t xml:space="preserve">Punjab National Bank </t>
  </si>
  <si>
    <t xml:space="preserve">       Gramin Banks</t>
  </si>
  <si>
    <t>Madhyanchal Gramin Bank</t>
  </si>
  <si>
    <t>Central Madhya Pradesh Gramin Bank</t>
  </si>
  <si>
    <t xml:space="preserve">      DCCBs </t>
  </si>
  <si>
    <t xml:space="preserve">Betul </t>
  </si>
  <si>
    <t>Indore</t>
  </si>
  <si>
    <t>Ratlam</t>
  </si>
  <si>
    <t>Vidisha</t>
  </si>
  <si>
    <t>Mandsaur</t>
  </si>
  <si>
    <t xml:space="preserve"> Sehore</t>
  </si>
  <si>
    <t>Total</t>
  </si>
  <si>
    <t>TABLE 13A</t>
  </si>
  <si>
    <t>Bank Wise Mission's Progress   (Progress Upto 31/05/2015)
FY 2015-16</t>
  </si>
  <si>
    <t>Target 
FY 2015-16</t>
  </si>
  <si>
    <t>TABLE 13B</t>
  </si>
  <si>
    <t>PROGRESS UNDER PMEGP FY 2014-15</t>
  </si>
  <si>
    <t>Sr.</t>
  </si>
  <si>
    <t>Target</t>
  </si>
  <si>
    <t>Sanctioned</t>
  </si>
  <si>
    <t>% Achievemnet</t>
  </si>
  <si>
    <t>Target for FY 2015-16</t>
  </si>
  <si>
    <t>Physical</t>
  </si>
  <si>
    <t>Margin Money</t>
  </si>
  <si>
    <t>Marign Money</t>
  </si>
  <si>
    <t>CBoI</t>
  </si>
  <si>
    <t>BOI</t>
  </si>
  <si>
    <t>BOB</t>
  </si>
  <si>
    <t>SBI</t>
  </si>
  <si>
    <t>UBI</t>
  </si>
  <si>
    <t>ALL. BANK</t>
  </si>
  <si>
    <t>PNB</t>
  </si>
  <si>
    <t>BOM</t>
  </si>
  <si>
    <t>CANARA BANK</t>
  </si>
  <si>
    <t>VIJYA BANK</t>
  </si>
  <si>
    <t>CORP BANK</t>
  </si>
  <si>
    <t>INDIAN BANK</t>
  </si>
  <si>
    <t>P&amp;S BANK</t>
  </si>
  <si>
    <t>OBC</t>
  </si>
  <si>
    <t>UCO BANK</t>
  </si>
  <si>
    <t>DENA BANK</t>
  </si>
  <si>
    <t>IOB</t>
  </si>
  <si>
    <t>SYND. BANK</t>
  </si>
  <si>
    <t>ANDHRA BANK</t>
  </si>
  <si>
    <t>SBP</t>
  </si>
  <si>
    <t>UNITED BANK</t>
  </si>
  <si>
    <t>SBH</t>
  </si>
  <si>
    <t>SBM</t>
  </si>
  <si>
    <t>SBT</t>
  </si>
  <si>
    <t>NJJB</t>
  </si>
  <si>
    <t>TABLE 14</t>
  </si>
  <si>
    <r>
      <t xml:space="preserve">Bank linkage information of M.P.State Rural Livelihood Mission (SRLM) for the period April 2014 to 31st March 2015. </t>
    </r>
    <r>
      <rPr>
        <b/>
        <sz val="16"/>
        <rFont val="Calibri"/>
        <family val="2"/>
      </rPr>
      <t xml:space="preserve"> (Amount in lakhs.)</t>
    </r>
  </si>
  <si>
    <t>Ø</t>
  </si>
  <si>
    <t>Distt.</t>
  </si>
  <si>
    <t>cSad 'kk[kkvksa esa izLrqr izdj.k</t>
  </si>
  <si>
    <t>cSad 'kk[kkvks esa xr o"kZ ds forfjr gsrq yafcr izdj.k</t>
  </si>
  <si>
    <t>cSad 'kk[kkvksa }kjk pkyw o"kZ esa Lohd`r izdj.k</t>
  </si>
  <si>
    <t xml:space="preserve">csad 'kk[kkvksa }kjk dqy Lohd`r izdj.k </t>
  </si>
  <si>
    <t>cSad 'kk[kkvksa }kjk okfil fd;s x;s izdj.k</t>
  </si>
  <si>
    <t>cSad 'kk[kkvksa esa Lohd`fr gsrq yafcr izdj.k</t>
  </si>
  <si>
    <t>cSad 'kk[kkvksa }kjk forfjr izdj.k</t>
  </si>
  <si>
    <t>cSad 'kk[kkvksa esa forj.k gsrq yafcr izdj.k</t>
  </si>
  <si>
    <t>Submitted cases from April 14.</t>
  </si>
  <si>
    <t>Pending for disbursement during last yr.</t>
  </si>
  <si>
    <t>Sanctioned during the year</t>
  </si>
  <si>
    <t xml:space="preserve">Total sanction          </t>
  </si>
  <si>
    <t>Returned by bank</t>
  </si>
  <si>
    <t xml:space="preserve">Pending for sanction </t>
  </si>
  <si>
    <t>Disbursement (Amt.in Lakhs)</t>
  </si>
  <si>
    <t xml:space="preserve">Pending for disbursement </t>
  </si>
  <si>
    <t>No</t>
  </si>
  <si>
    <t>Amt.</t>
  </si>
  <si>
    <t>No.     7+9</t>
  </si>
  <si>
    <t>Amt.     8+10</t>
  </si>
  <si>
    <t>No.        5-9-13</t>
  </si>
  <si>
    <t>Amt.     6-10-14</t>
  </si>
  <si>
    <t>No.     11-17</t>
  </si>
  <si>
    <t>Amt.        12-18</t>
  </si>
  <si>
    <t>Alirajpur</t>
  </si>
  <si>
    <t>Anuppur</t>
  </si>
  <si>
    <t>Ashoknagar</t>
  </si>
  <si>
    <t>Balaghat</t>
  </si>
  <si>
    <t>Barwani</t>
  </si>
  <si>
    <t>Betul</t>
  </si>
  <si>
    <t>Bhind</t>
  </si>
  <si>
    <t>Bhopal</t>
  </si>
  <si>
    <t>Burhanpur</t>
  </si>
  <si>
    <t>Chhattarpur</t>
  </si>
  <si>
    <t>Chhindwara</t>
  </si>
  <si>
    <t>DAMOH</t>
  </si>
  <si>
    <t>Datia</t>
  </si>
  <si>
    <t>Dewas</t>
  </si>
  <si>
    <t>Dhar</t>
  </si>
  <si>
    <t>Dindori</t>
  </si>
  <si>
    <t>GUNA</t>
  </si>
  <si>
    <t>Gwalior</t>
  </si>
  <si>
    <t>Harda</t>
  </si>
  <si>
    <t>Hoshangabad</t>
  </si>
  <si>
    <t>Jabalpur</t>
  </si>
  <si>
    <t>Jhabua</t>
  </si>
  <si>
    <t>Katni</t>
  </si>
  <si>
    <t>Khandwa</t>
  </si>
  <si>
    <t>Khargoan</t>
  </si>
  <si>
    <t>Mandla</t>
  </si>
  <si>
    <t>Mandsour</t>
  </si>
  <si>
    <t>Morena</t>
  </si>
  <si>
    <t>NARSINGHPUR</t>
  </si>
  <si>
    <t>Neemuch</t>
  </si>
  <si>
    <t>PANNA</t>
  </si>
  <si>
    <t>RAISEN</t>
  </si>
  <si>
    <t>RAJGARH</t>
  </si>
  <si>
    <t>REWA</t>
  </si>
  <si>
    <t>SAGAR</t>
  </si>
  <si>
    <t>Satna</t>
  </si>
  <si>
    <t>Sehor</t>
  </si>
  <si>
    <t>Seoni</t>
  </si>
  <si>
    <t>Shahdol</t>
  </si>
  <si>
    <t>SHAJAPUR</t>
  </si>
  <si>
    <t>Sheopur</t>
  </si>
  <si>
    <t>SHIVPURI</t>
  </si>
  <si>
    <t>SIDHI</t>
  </si>
  <si>
    <t>Singroli</t>
  </si>
  <si>
    <t>TIKAMGARH</t>
  </si>
  <si>
    <t>Ujjain</t>
  </si>
  <si>
    <t>Umaria</t>
  </si>
  <si>
    <t>VIDISHA</t>
  </si>
  <si>
    <t>TABLE 15</t>
  </si>
  <si>
    <t>Name of RSETIs</t>
  </si>
  <si>
    <t>Sponsoring Bank</t>
  </si>
  <si>
    <t>Traget for 
FY 2014-15</t>
  </si>
  <si>
    <t>Achivement During the Month (_____March_2015)</t>
  </si>
  <si>
    <t>Achivement During the Year 2014-15 (upto _____March__ 2015)</t>
  </si>
  <si>
    <t>Achivement Since Inception During the Year 2014-15 
(upto _____March__ 2015)</t>
  </si>
  <si>
    <t>Training Details</t>
  </si>
  <si>
    <t>Settlement Details</t>
  </si>
  <si>
    <t>No. of Trg. Pro.</t>
  </si>
  <si>
    <t>No. of candidates</t>
  </si>
  <si>
    <t>Trg. Prg.</t>
  </si>
  <si>
    <t>Trainees</t>
  </si>
  <si>
    <t>BF*</t>
  </si>
  <si>
    <t>SF*</t>
  </si>
  <si>
    <t>WE*</t>
  </si>
  <si>
    <t>Tot Stld.</t>
  </si>
  <si>
    <t>Trg. Prg</t>
  </si>
  <si>
    <t>Trainee</t>
  </si>
  <si>
    <t>BF</t>
  </si>
  <si>
    <t>SF</t>
  </si>
  <si>
    <t>WE</t>
  </si>
  <si>
    <t>CBI</t>
  </si>
  <si>
    <t>Ashok Nagar</t>
  </si>
  <si>
    <t>Bhopal (BOI)</t>
  </si>
  <si>
    <t>Bhopal (RUDSETI)</t>
  </si>
  <si>
    <t>RUDSETI</t>
  </si>
  <si>
    <t>Chhatarpur</t>
  </si>
  <si>
    <t>Damoh</t>
  </si>
  <si>
    <t>Guna</t>
  </si>
  <si>
    <t>Vijya Bank</t>
  </si>
  <si>
    <t>Khandwa (East Nimar)</t>
  </si>
  <si>
    <t>Khargone</t>
  </si>
  <si>
    <t>Narsinghpur</t>
  </si>
  <si>
    <t>Panna</t>
  </si>
  <si>
    <t>Raisen</t>
  </si>
  <si>
    <t>Rajgarh</t>
  </si>
  <si>
    <t>Rewa</t>
  </si>
  <si>
    <t>Sagar</t>
  </si>
  <si>
    <t>All. Bank</t>
  </si>
  <si>
    <t>Sehore</t>
  </si>
  <si>
    <t>shahdol</t>
  </si>
  <si>
    <t>Shajapur</t>
  </si>
  <si>
    <t>Shivpuri</t>
  </si>
  <si>
    <t>Sidhi</t>
  </si>
  <si>
    <t>Singrauli</t>
  </si>
  <si>
    <t>Tikamgarh</t>
  </si>
  <si>
    <t>NOTE:-</t>
  </si>
  <si>
    <t>* BF- Settled with Bank Finance, SF - with Self Finance, WE - with Wage Employment</t>
  </si>
  <si>
    <t xml:space="preserve">RSETI- MPR CONSOLIDATED DATA      Madhya Pradesh              March  2015 </t>
  </si>
  <si>
    <t>TABLE 17</t>
  </si>
  <si>
    <t>District</t>
  </si>
  <si>
    <t>Atal Pension Yojana</t>
  </si>
  <si>
    <t>PM Jeevan Jyoti Bima Yojana</t>
  </si>
  <si>
    <t>PM Suraksha Bima Yojana</t>
  </si>
  <si>
    <t>% achieve-ment</t>
  </si>
  <si>
    <t>Umariya</t>
  </si>
  <si>
    <t>Agar Malwa</t>
  </si>
  <si>
    <t>Sheopur Kalan</t>
  </si>
  <si>
    <t>Department</t>
  </si>
  <si>
    <t>Disbursed</t>
  </si>
  <si>
    <t>Industries &amp; Employment</t>
  </si>
  <si>
    <t>Progress under MMUY (Mukhya Mantri Yuva Udyami Yojana)</t>
  </si>
  <si>
    <t>(Amt in Crores)</t>
  </si>
  <si>
    <t>RRBs</t>
  </si>
  <si>
    <t>Cooperative Banks</t>
  </si>
  <si>
    <t>Pvt. Sector Banks</t>
  </si>
  <si>
    <t>Public Sector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</si>
</sst>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* #,##0.00_-;\-* #,##0.00_-;_-* &quot;-&quot;??_-;_-@_-"/>
    <numFmt numFmtId="166" formatCode="_ * #,##0_ ;_ * \-#,##0_ ;_ * &quot;-&quot;??_ ;_ @_ "/>
  </numFmts>
  <fonts count="7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name val="Helvetica"/>
    </font>
    <font>
      <b/>
      <sz val="10"/>
      <name val="Helvetica"/>
      <family val="2"/>
    </font>
    <font>
      <sz val="10"/>
      <name val="Helvetica"/>
    </font>
    <font>
      <sz val="10"/>
      <name val="Helvetica"/>
      <family val="2"/>
    </font>
    <font>
      <sz val="10"/>
      <name val="Verdana"/>
      <family val="2"/>
    </font>
    <font>
      <sz val="11"/>
      <color indexed="8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</font>
    <font>
      <b/>
      <sz val="10"/>
      <name val="Calibri"/>
      <family val="2"/>
    </font>
    <font>
      <b/>
      <sz val="13"/>
      <name val="Calibri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0"/>
      <color rgb="FF000000"/>
      <name val="Arial"/>
      <family val="2"/>
    </font>
    <font>
      <b/>
      <sz val="11.95"/>
      <color indexed="8"/>
      <name val="Arial"/>
      <family val="2"/>
    </font>
    <font>
      <sz val="8"/>
      <color indexed="8"/>
      <name val="Tahoma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Tahoma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16"/>
      <name val="Calibri"/>
      <family val="2"/>
      <scheme val="minor"/>
    </font>
    <font>
      <b/>
      <sz val="16"/>
      <name val="Calibri"/>
      <family val="2"/>
    </font>
    <font>
      <b/>
      <sz val="16"/>
      <color rgb="FF000000"/>
      <name val="Kruti Dev 010"/>
    </font>
    <font>
      <b/>
      <sz val="12"/>
      <color rgb="FF000000"/>
      <name val="Calibri"/>
      <family val="2"/>
      <scheme val="minor"/>
    </font>
    <font>
      <b/>
      <sz val="16"/>
      <color rgb="FFFF0000"/>
      <name val="DevLys 010"/>
    </font>
    <font>
      <b/>
      <sz val="16"/>
      <color rgb="FF000000"/>
      <name val="DevLys 010"/>
    </font>
    <font>
      <b/>
      <sz val="12"/>
      <color rgb="FF000000"/>
      <name val="Kruti Dev 010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6"/>
      <color rgb="FFFF0000"/>
      <name val="Kruti Dev 010"/>
    </font>
    <font>
      <b/>
      <sz val="12"/>
      <color rgb="FFFF0000"/>
      <name val="Kruti Dev 010"/>
    </font>
    <font>
      <sz val="11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4"/>
      <color rgb="FF7B881D"/>
      <name val="Century Gothic"/>
      <family val="2"/>
    </font>
    <font>
      <b/>
      <sz val="14"/>
      <color rgb="FF7B881D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0"/>
      </patternFill>
    </fill>
  </fills>
  <borders count="6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EAD1BF"/>
      </left>
      <right style="medium">
        <color rgb="FFEAD1BF"/>
      </right>
      <top style="medium">
        <color rgb="FFEAD1BF"/>
      </top>
      <bottom/>
      <diagonal/>
    </border>
    <border>
      <left style="medium">
        <color rgb="FFEAD1BF"/>
      </left>
      <right style="medium">
        <color rgb="FFEAD1BF"/>
      </right>
      <top/>
      <bottom style="medium">
        <color rgb="FFEAD1BF"/>
      </bottom>
      <diagonal/>
    </border>
    <border>
      <left/>
      <right/>
      <top style="medium">
        <color rgb="FFEAD1BF"/>
      </top>
      <bottom style="thick">
        <color rgb="FFE0BB9F"/>
      </bottom>
      <diagonal/>
    </border>
    <border>
      <left style="medium">
        <color rgb="FFEAD1BF"/>
      </left>
      <right/>
      <top style="medium">
        <color rgb="FFEAD1BF"/>
      </top>
      <bottom style="thick">
        <color rgb="FFE0BB9F"/>
      </bottom>
      <diagonal/>
    </border>
    <border>
      <left/>
      <right style="medium">
        <color rgb="FFEAD1BF"/>
      </right>
      <top style="medium">
        <color rgb="FFEAD1BF"/>
      </top>
      <bottom style="thick">
        <color rgb="FFE0BB9F"/>
      </bottom>
      <diagonal/>
    </border>
    <border>
      <left/>
      <right style="medium">
        <color rgb="FFEAD1BF"/>
      </right>
      <top/>
      <bottom style="medium">
        <color rgb="FFEAD1BF"/>
      </bottom>
      <diagonal/>
    </border>
  </borders>
  <cellStyleXfs count="5">
    <xf numFmtId="0" fontId="0" fillId="0" borderId="0"/>
    <xf numFmtId="0" fontId="19" fillId="0" borderId="0"/>
    <xf numFmtId="0" fontId="29" fillId="0" borderId="0"/>
    <xf numFmtId="0" fontId="35" fillId="0" borderId="0"/>
    <xf numFmtId="165" fontId="62" fillId="0" borderId="0" applyFont="0" applyFill="0" applyBorder="0" applyAlignment="0" applyProtection="0"/>
  </cellStyleXfs>
  <cellXfs count="414">
    <xf numFmtId="0" fontId="0" fillId="0" borderId="0" xfId="0"/>
    <xf numFmtId="0" fontId="3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5" fillId="0" borderId="0" xfId="0" applyFont="1"/>
    <xf numFmtId="0" fontId="1" fillId="2" borderId="16" xfId="0" applyFont="1" applyFill="1" applyBorder="1"/>
    <xf numFmtId="0" fontId="0" fillId="0" borderId="6" xfId="0" applyBorder="1" applyAlignment="1">
      <alignment horizontal="left" wrapText="1"/>
    </xf>
    <xf numFmtId="0" fontId="2" fillId="0" borderId="6" xfId="0" applyFont="1" applyBorder="1" applyAlignment="1">
      <alignment horizontal="right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0" borderId="7" xfId="0" applyBorder="1" applyAlignment="1">
      <alignment horizontal="left" wrapText="1"/>
    </xf>
    <xf numFmtId="0" fontId="2" fillId="0" borderId="7" xfId="0" applyFont="1" applyBorder="1" applyAlignment="1">
      <alignment horizontal="right" wrapText="1"/>
    </xf>
    <xf numFmtId="0" fontId="3" fillId="0" borderId="6" xfId="0" applyFont="1" applyBorder="1" applyAlignment="1">
      <alignment horizontal="center" wrapText="1"/>
    </xf>
    <xf numFmtId="0" fontId="3" fillId="2" borderId="18" xfId="0" applyFont="1" applyFill="1" applyBorder="1" applyAlignment="1">
      <alignment horizontal="right" wrapText="1"/>
    </xf>
    <xf numFmtId="0" fontId="3" fillId="2" borderId="19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right" wrapText="1"/>
    </xf>
    <xf numFmtId="0" fontId="3" fillId="3" borderId="17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right" wrapText="1"/>
    </xf>
    <xf numFmtId="0" fontId="3" fillId="3" borderId="19" xfId="0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2" fontId="2" fillId="3" borderId="6" xfId="0" applyNumberFormat="1" applyFont="1" applyFill="1" applyBorder="1" applyAlignment="1">
      <alignment horizontal="right" wrapText="1"/>
    </xf>
    <xf numFmtId="2" fontId="3" fillId="2" borderId="18" xfId="0" applyNumberFormat="1" applyFont="1" applyFill="1" applyBorder="1" applyAlignment="1">
      <alignment horizontal="right" wrapText="1"/>
    </xf>
    <xf numFmtId="2" fontId="3" fillId="2" borderId="19" xfId="0" applyNumberFormat="1" applyFont="1" applyFill="1" applyBorder="1" applyAlignment="1">
      <alignment horizontal="right" wrapText="1"/>
    </xf>
    <xf numFmtId="2" fontId="3" fillId="3" borderId="18" xfId="0" applyNumberFormat="1" applyFont="1" applyFill="1" applyBorder="1" applyAlignment="1">
      <alignment horizontal="right" wrapText="1"/>
    </xf>
    <xf numFmtId="2" fontId="3" fillId="3" borderId="19" xfId="0" applyNumberFormat="1" applyFont="1" applyFill="1" applyBorder="1" applyAlignment="1">
      <alignment horizontal="right" wrapText="1"/>
    </xf>
    <xf numFmtId="2" fontId="2" fillId="3" borderId="7" xfId="0" applyNumberFormat="1" applyFont="1" applyFill="1" applyBorder="1" applyAlignment="1">
      <alignment horizontal="right" wrapText="1"/>
    </xf>
    <xf numFmtId="0" fontId="11" fillId="0" borderId="0" xfId="0" applyFont="1" applyAlignment="1">
      <alignment wrapText="1"/>
    </xf>
    <xf numFmtId="0" fontId="8" fillId="0" borderId="0" xfId="0" applyFont="1"/>
    <xf numFmtId="0" fontId="12" fillId="0" borderId="0" xfId="0" applyFont="1" applyAlignment="1">
      <alignment horizontal="right" wrapText="1"/>
    </xf>
    <xf numFmtId="0" fontId="11" fillId="2" borderId="16" xfId="0" applyFont="1" applyFill="1" applyBorder="1"/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1" xfId="0" applyFont="1" applyBorder="1" applyAlignment="1">
      <alignment horizontal="center" wrapText="1"/>
    </xf>
    <xf numFmtId="0" fontId="8" fillId="0" borderId="2" xfId="0" applyFont="1" applyBorder="1"/>
    <xf numFmtId="0" fontId="8" fillId="0" borderId="3" xfId="0" applyFont="1" applyBorder="1"/>
    <xf numFmtId="0" fontId="11" fillId="0" borderId="0" xfId="0" applyFont="1"/>
    <xf numFmtId="0" fontId="10" fillId="3" borderId="1" xfId="0" applyFont="1" applyFill="1" applyBorder="1" applyAlignment="1">
      <alignment horizontal="right" wrapText="1"/>
    </xf>
    <xf numFmtId="2" fontId="10" fillId="3" borderId="1" xfId="0" applyNumberFormat="1" applyFont="1" applyFill="1" applyBorder="1" applyAlignment="1">
      <alignment horizontal="right" wrapText="1"/>
    </xf>
    <xf numFmtId="0" fontId="8" fillId="0" borderId="6" xfId="0" applyFont="1" applyBorder="1" applyAlignment="1">
      <alignment horizontal="left" wrapText="1"/>
    </xf>
    <xf numFmtId="0" fontId="10" fillId="0" borderId="6" xfId="0" applyFont="1" applyBorder="1" applyAlignment="1">
      <alignment horizontal="right" wrapText="1"/>
    </xf>
    <xf numFmtId="0" fontId="10" fillId="3" borderId="6" xfId="0" applyFont="1" applyFill="1" applyBorder="1" applyAlignment="1">
      <alignment horizontal="right" wrapText="1"/>
    </xf>
    <xf numFmtId="2" fontId="10" fillId="3" borderId="6" xfId="0" applyNumberFormat="1" applyFont="1" applyFill="1" applyBorder="1" applyAlignment="1">
      <alignment horizontal="right" wrapText="1"/>
    </xf>
    <xf numFmtId="0" fontId="8" fillId="0" borderId="7" xfId="0" applyFont="1" applyBorder="1" applyAlignment="1">
      <alignment horizontal="left" wrapText="1"/>
    </xf>
    <xf numFmtId="0" fontId="10" fillId="0" borderId="7" xfId="0" applyFont="1" applyBorder="1" applyAlignment="1">
      <alignment horizontal="right" wrapText="1"/>
    </xf>
    <xf numFmtId="0" fontId="10" fillId="3" borderId="7" xfId="0" applyFont="1" applyFill="1" applyBorder="1" applyAlignment="1">
      <alignment horizontal="right" wrapText="1"/>
    </xf>
    <xf numFmtId="2" fontId="10" fillId="3" borderId="7" xfId="0" applyNumberFormat="1" applyFont="1" applyFill="1" applyBorder="1" applyAlignment="1">
      <alignment horizontal="right" wrapText="1"/>
    </xf>
    <xf numFmtId="0" fontId="12" fillId="3" borderId="17" xfId="0" applyFont="1" applyFill="1" applyBorder="1" applyAlignment="1">
      <alignment horizontal="center" wrapText="1"/>
    </xf>
    <xf numFmtId="0" fontId="12" fillId="3" borderId="18" xfId="0" applyFont="1" applyFill="1" applyBorder="1" applyAlignment="1">
      <alignment horizontal="center" wrapText="1"/>
    </xf>
    <xf numFmtId="0" fontId="12" fillId="3" borderId="18" xfId="0" applyFont="1" applyFill="1" applyBorder="1" applyAlignment="1">
      <alignment horizontal="right" wrapText="1"/>
    </xf>
    <xf numFmtId="2" fontId="12" fillId="3" borderId="19" xfId="0" applyNumberFormat="1" applyFont="1" applyFill="1" applyBorder="1" applyAlignment="1">
      <alignment horizontal="right" wrapText="1"/>
    </xf>
    <xf numFmtId="0" fontId="12" fillId="2" borderId="18" xfId="0" applyFont="1" applyFill="1" applyBorder="1" applyAlignment="1">
      <alignment horizontal="right" wrapText="1"/>
    </xf>
    <xf numFmtId="0" fontId="2" fillId="0" borderId="10" xfId="0" applyFont="1" applyFill="1" applyBorder="1" applyAlignment="1">
      <alignment horizontal="right" wrapText="1"/>
    </xf>
    <xf numFmtId="1" fontId="2" fillId="3" borderId="1" xfId="0" applyNumberFormat="1" applyFont="1" applyFill="1" applyBorder="1" applyAlignment="1">
      <alignment horizontal="right" wrapText="1"/>
    </xf>
    <xf numFmtId="1" fontId="2" fillId="3" borderId="6" xfId="0" applyNumberFormat="1" applyFont="1" applyFill="1" applyBorder="1" applyAlignment="1">
      <alignment horizontal="right" wrapText="1"/>
    </xf>
    <xf numFmtId="1" fontId="2" fillId="3" borderId="7" xfId="0" applyNumberFormat="1" applyFont="1" applyFill="1" applyBorder="1" applyAlignment="1">
      <alignment horizontal="right" wrapText="1"/>
    </xf>
    <xf numFmtId="1" fontId="3" fillId="3" borderId="18" xfId="0" applyNumberFormat="1" applyFont="1" applyFill="1" applyBorder="1" applyAlignment="1">
      <alignment horizontal="right" wrapText="1"/>
    </xf>
    <xf numFmtId="1" fontId="3" fillId="3" borderId="19" xfId="0" applyNumberFormat="1" applyFont="1" applyFill="1" applyBorder="1" applyAlignment="1">
      <alignment horizontal="right" wrapText="1"/>
    </xf>
    <xf numFmtId="1" fontId="3" fillId="2" borderId="18" xfId="0" applyNumberFormat="1" applyFont="1" applyFill="1" applyBorder="1" applyAlignment="1">
      <alignment horizontal="right" wrapText="1"/>
    </xf>
    <xf numFmtId="1" fontId="3" fillId="2" borderId="19" xfId="0" applyNumberFormat="1" applyFont="1" applyFill="1" applyBorder="1" applyAlignment="1">
      <alignment horizontal="right" wrapText="1"/>
    </xf>
    <xf numFmtId="0" fontId="3" fillId="2" borderId="22" xfId="0" applyFont="1" applyFill="1" applyBorder="1" applyAlignment="1">
      <alignment horizontal="right" wrapText="1"/>
    </xf>
    <xf numFmtId="0" fontId="3" fillId="2" borderId="17" xfId="0" applyFont="1" applyFill="1" applyBorder="1" applyAlignment="1">
      <alignment horizontal="right" wrapText="1"/>
    </xf>
    <xf numFmtId="0" fontId="3" fillId="3" borderId="22" xfId="0" applyFont="1" applyFill="1" applyBorder="1" applyAlignment="1">
      <alignment horizontal="right" wrapText="1"/>
    </xf>
    <xf numFmtId="0" fontId="3" fillId="3" borderId="17" xfId="0" applyFont="1" applyFill="1" applyBorder="1" applyAlignment="1">
      <alignment horizontal="right" wrapText="1"/>
    </xf>
    <xf numFmtId="2" fontId="3" fillId="3" borderId="16" xfId="0" applyNumberFormat="1" applyFont="1" applyFill="1" applyBorder="1" applyAlignment="1">
      <alignment horizontal="right" wrapText="1"/>
    </xf>
    <xf numFmtId="2" fontId="12" fillId="2" borderId="19" xfId="0" applyNumberFormat="1" applyFont="1" applyFill="1" applyBorder="1" applyAlignment="1">
      <alignment horizontal="right" wrapText="1"/>
    </xf>
    <xf numFmtId="2" fontId="12" fillId="2" borderId="18" xfId="0" applyNumberFormat="1" applyFont="1" applyFill="1" applyBorder="1" applyAlignment="1">
      <alignment horizontal="right" wrapText="1"/>
    </xf>
    <xf numFmtId="2" fontId="12" fillId="3" borderId="18" xfId="0" applyNumberFormat="1" applyFont="1" applyFill="1" applyBorder="1" applyAlignment="1">
      <alignment horizontal="right" wrapText="1"/>
    </xf>
    <xf numFmtId="0" fontId="5" fillId="0" borderId="7" xfId="0" applyFont="1" applyBorder="1" applyAlignment="1">
      <alignment horizontal="left" wrapText="1"/>
    </xf>
    <xf numFmtId="0" fontId="9" fillId="0" borderId="7" xfId="0" applyFont="1" applyBorder="1" applyAlignment="1">
      <alignment horizontal="right" wrapText="1"/>
    </xf>
    <xf numFmtId="0" fontId="5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right" wrapText="1"/>
    </xf>
    <xf numFmtId="0" fontId="3" fillId="3" borderId="23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right" wrapText="1"/>
    </xf>
    <xf numFmtId="0" fontId="3" fillId="3" borderId="25" xfId="0" applyFont="1" applyFill="1" applyBorder="1" applyAlignment="1">
      <alignment horizontal="right" wrapText="1"/>
    </xf>
    <xf numFmtId="0" fontId="1" fillId="2" borderId="26" xfId="0" applyFont="1" applyFill="1" applyBorder="1"/>
    <xf numFmtId="0" fontId="9" fillId="3" borderId="1" xfId="0" applyFont="1" applyFill="1" applyBorder="1" applyAlignment="1">
      <alignment horizontal="right" wrapText="1"/>
    </xf>
    <xf numFmtId="0" fontId="2" fillId="3" borderId="10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right" wrapText="1"/>
    </xf>
    <xf numFmtId="2" fontId="2" fillId="3" borderId="19" xfId="0" applyNumberFormat="1" applyFont="1" applyFill="1" applyBorder="1" applyAlignment="1">
      <alignment horizontal="right" wrapText="1"/>
    </xf>
    <xf numFmtId="0" fontId="2" fillId="3" borderId="17" xfId="0" applyFont="1" applyFill="1" applyBorder="1" applyAlignment="1">
      <alignment horizontal="right" wrapText="1"/>
    </xf>
    <xf numFmtId="2" fontId="2" fillId="0" borderId="7" xfId="0" applyNumberFormat="1" applyFont="1" applyBorder="1" applyAlignment="1">
      <alignment horizontal="right" wrapText="1"/>
    </xf>
    <xf numFmtId="2" fontId="0" fillId="0" borderId="0" xfId="0" applyNumberFormat="1"/>
    <xf numFmtId="0" fontId="10" fillId="3" borderId="17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right" wrapText="1"/>
    </xf>
    <xf numFmtId="0" fontId="10" fillId="3" borderId="19" xfId="0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right" wrapText="1"/>
    </xf>
    <xf numFmtId="0" fontId="11" fillId="0" borderId="6" xfId="0" applyFont="1" applyBorder="1" applyAlignment="1">
      <alignment horizontal="left" wrapText="1"/>
    </xf>
    <xf numFmtId="0" fontId="12" fillId="2" borderId="7" xfId="0" applyFont="1" applyFill="1" applyBorder="1" applyAlignment="1">
      <alignment horizontal="right" wrapText="1"/>
    </xf>
    <xf numFmtId="1" fontId="16" fillId="0" borderId="31" xfId="0" applyNumberFormat="1" applyFont="1" applyBorder="1" applyAlignment="1" applyProtection="1">
      <alignment vertical="top" wrapText="1"/>
      <protection locked="0"/>
    </xf>
    <xf numFmtId="0" fontId="15" fillId="4" borderId="31" xfId="0" applyNumberFormat="1" applyFont="1" applyFill="1" applyBorder="1" applyAlignment="1">
      <alignment horizontal="center" vertical="center" wrapText="1"/>
    </xf>
    <xf numFmtId="0" fontId="15" fillId="4" borderId="30" xfId="0" applyNumberFormat="1" applyFont="1" applyFill="1" applyBorder="1" applyAlignment="1">
      <alignment horizontal="center" vertical="center" wrapText="1"/>
    </xf>
    <xf numFmtId="0" fontId="15" fillId="4" borderId="31" xfId="0" applyNumberFormat="1" applyFont="1" applyFill="1" applyBorder="1" applyAlignment="1">
      <alignment horizontal="center" vertical="top" wrapText="1"/>
    </xf>
    <xf numFmtId="0" fontId="15" fillId="4" borderId="31" xfId="0" applyNumberFormat="1" applyFont="1" applyFill="1" applyBorder="1" applyAlignment="1">
      <alignment vertical="top" wrapText="1"/>
    </xf>
    <xf numFmtId="0" fontId="17" fillId="5" borderId="30" xfId="0" applyNumberFormat="1" applyFont="1" applyFill="1" applyBorder="1" applyAlignment="1" applyProtection="1">
      <alignment horizontal="left"/>
      <protection locked="0"/>
    </xf>
    <xf numFmtId="0" fontId="10" fillId="5" borderId="31" xfId="0" applyFont="1" applyFill="1" applyBorder="1" applyProtection="1"/>
    <xf numFmtId="0" fontId="10" fillId="5" borderId="31" xfId="0" applyFont="1" applyFill="1" applyBorder="1" applyProtection="1">
      <protection locked="0"/>
    </xf>
    <xf numFmtId="0" fontId="12" fillId="5" borderId="31" xfId="0" applyFont="1" applyFill="1" applyBorder="1" applyProtection="1"/>
    <xf numFmtId="0" fontId="10" fillId="5" borderId="32" xfId="0" applyFont="1" applyFill="1" applyBorder="1" applyProtection="1">
      <protection locked="0"/>
    </xf>
    <xf numFmtId="0" fontId="17" fillId="0" borderId="30" xfId="0" applyNumberFormat="1" applyFont="1" applyBorder="1" applyAlignment="1" applyProtection="1">
      <alignment horizontal="left"/>
      <protection locked="0"/>
    </xf>
    <xf numFmtId="0" fontId="18" fillId="0" borderId="31" xfId="0" applyNumberFormat="1" applyFont="1" applyBorder="1" applyAlignment="1" applyProtection="1">
      <alignment vertical="top" wrapText="1"/>
      <protection locked="0"/>
    </xf>
    <xf numFmtId="0" fontId="10" fillId="0" borderId="31" xfId="0" applyFont="1" applyBorder="1" applyProtection="1">
      <protection locked="0"/>
    </xf>
    <xf numFmtId="0" fontId="10" fillId="0" borderId="32" xfId="0" applyFont="1" applyBorder="1" applyProtection="1">
      <protection locked="0"/>
    </xf>
    <xf numFmtId="0" fontId="17" fillId="0" borderId="35" xfId="0" applyNumberFormat="1" applyFont="1" applyBorder="1" applyAlignment="1" applyProtection="1">
      <alignment horizontal="left"/>
      <protection locked="0"/>
    </xf>
    <xf numFmtId="0" fontId="10" fillId="5" borderId="33" xfId="0" applyFont="1" applyFill="1" applyBorder="1" applyProtection="1"/>
    <xf numFmtId="0" fontId="10" fillId="5" borderId="33" xfId="0" applyFont="1" applyFill="1" applyBorder="1" applyProtection="1">
      <protection locked="0"/>
    </xf>
    <xf numFmtId="0" fontId="10" fillId="0" borderId="33" xfId="0" applyFont="1" applyBorder="1" applyProtection="1">
      <protection locked="0"/>
    </xf>
    <xf numFmtId="0" fontId="10" fillId="0" borderId="36" xfId="0" applyFont="1" applyBorder="1" applyProtection="1">
      <protection locked="0"/>
    </xf>
    <xf numFmtId="0" fontId="15" fillId="6" borderId="37" xfId="0" applyNumberFormat="1" applyFont="1" applyFill="1" applyBorder="1" applyAlignment="1" applyProtection="1">
      <alignment horizontal="left"/>
      <protection locked="0"/>
    </xf>
    <xf numFmtId="0" fontId="12" fillId="6" borderId="38" xfId="0" applyFont="1" applyFill="1" applyBorder="1" applyProtection="1"/>
    <xf numFmtId="0" fontId="12" fillId="6" borderId="38" xfId="0" applyFont="1" applyFill="1" applyBorder="1" applyProtection="1">
      <protection locked="0"/>
    </xf>
    <xf numFmtId="0" fontId="12" fillId="6" borderId="39" xfId="0" applyFont="1" applyFill="1" applyBorder="1" applyProtection="1">
      <protection locked="0"/>
    </xf>
    <xf numFmtId="0" fontId="21" fillId="0" borderId="0" xfId="1" applyFont="1" applyBorder="1"/>
    <xf numFmtId="0" fontId="21" fillId="7" borderId="41" xfId="1" applyFont="1" applyFill="1" applyBorder="1" applyAlignment="1">
      <alignment horizontal="center" textRotation="90" wrapText="1"/>
    </xf>
    <xf numFmtId="0" fontId="21" fillId="7" borderId="42" xfId="1" applyFont="1" applyFill="1" applyBorder="1" applyAlignment="1">
      <alignment horizontal="center" textRotation="90" wrapText="1"/>
    </xf>
    <xf numFmtId="0" fontId="23" fillId="7" borderId="42" xfId="1" applyFont="1" applyFill="1" applyBorder="1" applyAlignment="1">
      <alignment horizontal="center" vertical="center" wrapText="1"/>
    </xf>
    <xf numFmtId="0" fontId="23" fillId="7" borderId="40" xfId="1" applyFont="1" applyFill="1" applyBorder="1" applyAlignment="1">
      <alignment horizontal="center" textRotation="255" wrapText="1"/>
    </xf>
    <xf numFmtId="0" fontId="23" fillId="7" borderId="40" xfId="1" applyFont="1" applyFill="1" applyBorder="1" applyAlignment="1">
      <alignment horizontal="center" wrapText="1"/>
    </xf>
    <xf numFmtId="0" fontId="21" fillId="7" borderId="40" xfId="1" applyFont="1" applyFill="1" applyBorder="1" applyAlignment="1">
      <alignment horizontal="left" wrapText="1" indent="4"/>
    </xf>
    <xf numFmtId="0" fontId="21" fillId="0" borderId="40" xfId="1" applyFont="1" applyBorder="1"/>
    <xf numFmtId="0" fontId="21" fillId="7" borderId="40" xfId="1" applyFont="1" applyFill="1" applyBorder="1" applyAlignment="1">
      <alignment horizontal="center" vertical="top" wrapText="1"/>
    </xf>
    <xf numFmtId="0" fontId="21" fillId="7" borderId="40" xfId="1" applyFont="1" applyFill="1" applyBorder="1" applyAlignment="1">
      <alignment vertical="top" wrapText="1"/>
    </xf>
    <xf numFmtId="0" fontId="25" fillId="7" borderId="40" xfId="1" applyFont="1" applyFill="1" applyBorder="1" applyAlignment="1">
      <alignment horizontal="center" vertical="top" wrapText="1"/>
    </xf>
    <xf numFmtId="0" fontId="27" fillId="7" borderId="40" xfId="1" applyFont="1" applyFill="1" applyBorder="1" applyAlignment="1">
      <alignment horizontal="center" vertical="top" wrapText="1"/>
    </xf>
    <xf numFmtId="0" fontId="28" fillId="7" borderId="40" xfId="1" applyFont="1" applyFill="1" applyBorder="1" applyAlignment="1">
      <alignment vertical="top" wrapText="1"/>
    </xf>
    <xf numFmtId="0" fontId="21" fillId="7" borderId="40" xfId="1" applyFont="1" applyFill="1" applyBorder="1" applyAlignment="1">
      <alignment vertical="center" wrapText="1"/>
    </xf>
    <xf numFmtId="0" fontId="28" fillId="7" borderId="40" xfId="1" applyFont="1" applyFill="1" applyBorder="1" applyAlignment="1">
      <alignment horizontal="left" vertical="center" wrapText="1"/>
    </xf>
    <xf numFmtId="0" fontId="28" fillId="7" borderId="40" xfId="1" applyFont="1" applyFill="1" applyBorder="1" applyAlignment="1">
      <alignment horizontal="center" vertical="center" wrapText="1"/>
    </xf>
    <xf numFmtId="0" fontId="14" fillId="4" borderId="28" xfId="0" applyNumberFormat="1" applyFont="1" applyFill="1" applyBorder="1" applyAlignment="1">
      <alignment vertical="top" wrapText="1"/>
    </xf>
    <xf numFmtId="0" fontId="14" fillId="4" borderId="29" xfId="0" applyNumberFormat="1" applyFont="1" applyFill="1" applyBorder="1" applyAlignment="1">
      <alignment vertical="top" wrapText="1"/>
    </xf>
    <xf numFmtId="0" fontId="26" fillId="0" borderId="40" xfId="1" applyFont="1" applyBorder="1" applyAlignment="1">
      <alignment horizontal="right" vertical="center"/>
    </xf>
    <xf numFmtId="0" fontId="26" fillId="7" borderId="40" xfId="1" applyFont="1" applyFill="1" applyBorder="1" applyAlignment="1">
      <alignment horizontal="left" vertical="center" wrapText="1"/>
    </xf>
    <xf numFmtId="0" fontId="21" fillId="0" borderId="40" xfId="1" applyFont="1" applyBorder="1" applyAlignment="1">
      <alignment horizontal="right"/>
    </xf>
    <xf numFmtId="0" fontId="8" fillId="0" borderId="31" xfId="0" applyFont="1" applyBorder="1"/>
    <xf numFmtId="0" fontId="11" fillId="0" borderId="45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0" fillId="0" borderId="0" xfId="0"/>
    <xf numFmtId="0" fontId="31" fillId="0" borderId="46" xfId="0" applyFont="1" applyBorder="1" applyAlignment="1" applyProtection="1">
      <alignment vertical="top" wrapText="1" readingOrder="1"/>
      <protection locked="0"/>
    </xf>
    <xf numFmtId="0" fontId="34" fillId="8" borderId="46" xfId="0" applyFont="1" applyFill="1" applyBorder="1" applyAlignment="1" applyProtection="1">
      <alignment horizontal="right" wrapText="1" readingOrder="1"/>
      <protection locked="0"/>
    </xf>
    <xf numFmtId="0" fontId="34" fillId="8" borderId="46" xfId="0" applyFont="1" applyFill="1" applyBorder="1" applyAlignment="1" applyProtection="1">
      <alignment horizontal="left" wrapText="1" readingOrder="1"/>
      <protection locked="0"/>
    </xf>
    <xf numFmtId="0" fontId="34" fillId="8" borderId="46" xfId="0" applyFont="1" applyFill="1" applyBorder="1" applyAlignment="1" applyProtection="1">
      <alignment horizontal="center" wrapText="1" readingOrder="1"/>
      <protection locked="0"/>
    </xf>
    <xf numFmtId="0" fontId="31" fillId="0" borderId="49" xfId="0" applyFont="1" applyBorder="1" applyAlignment="1" applyProtection="1">
      <alignment vertical="top" wrapText="1" readingOrder="1"/>
      <protection locked="0"/>
    </xf>
    <xf numFmtId="0" fontId="32" fillId="2" borderId="37" xfId="0" applyFont="1" applyFill="1" applyBorder="1" applyAlignment="1" applyProtection="1">
      <alignment horizontal="center" vertical="top" wrapText="1" readingOrder="1"/>
      <protection locked="0"/>
    </xf>
    <xf numFmtId="0" fontId="33" fillId="2" borderId="38" xfId="0" applyFont="1" applyFill="1" applyBorder="1" applyAlignment="1" applyProtection="1">
      <alignment horizontal="left" vertical="top" wrapText="1" readingOrder="1"/>
      <protection locked="0"/>
    </xf>
    <xf numFmtId="0" fontId="32" fillId="2" borderId="38" xfId="0" applyFont="1" applyFill="1" applyBorder="1" applyAlignment="1" applyProtection="1">
      <alignment vertical="top" wrapText="1" readingOrder="1"/>
      <protection locked="0"/>
    </xf>
    <xf numFmtId="0" fontId="37" fillId="0" borderId="31" xfId="3" applyFont="1" applyFill="1" applyBorder="1" applyAlignment="1">
      <alignment horizontal="center" vertical="center" wrapText="1"/>
    </xf>
    <xf numFmtId="0" fontId="37" fillId="0" borderId="31" xfId="3" applyFont="1" applyFill="1" applyBorder="1" applyAlignment="1">
      <alignment vertical="center" wrapText="1"/>
    </xf>
    <xf numFmtId="0" fontId="37" fillId="5" borderId="31" xfId="3" applyFont="1" applyFill="1" applyBorder="1" applyAlignment="1">
      <alignment horizontal="center" vertical="center" wrapText="1"/>
    </xf>
    <xf numFmtId="2" fontId="37" fillId="0" borderId="31" xfId="3" applyNumberFormat="1" applyFont="1" applyFill="1" applyBorder="1" applyAlignment="1">
      <alignment horizontal="center" vertical="center" wrapText="1"/>
    </xf>
    <xf numFmtId="0" fontId="37" fillId="0" borderId="31" xfId="3" applyFont="1" applyFill="1" applyBorder="1" applyAlignment="1">
      <alignment horizontal="left" vertical="center" wrapText="1"/>
    </xf>
    <xf numFmtId="0" fontId="39" fillId="0" borderId="31" xfId="3" applyFont="1" applyFill="1" applyBorder="1" applyAlignment="1">
      <alignment horizontal="center" vertical="center" wrapText="1"/>
    </xf>
    <xf numFmtId="0" fontId="39" fillId="5" borderId="31" xfId="3" applyFont="1" applyFill="1" applyBorder="1" applyAlignment="1">
      <alignment horizontal="center" vertical="center" wrapText="1"/>
    </xf>
    <xf numFmtId="2" fontId="39" fillId="0" borderId="31" xfId="3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wrapText="1"/>
    </xf>
    <xf numFmtId="0" fontId="40" fillId="0" borderId="0" xfId="0" applyFont="1" applyAlignment="1">
      <alignment horizontal="center"/>
    </xf>
    <xf numFmtId="2" fontId="40" fillId="0" borderId="0" xfId="0" applyNumberFormat="1" applyFont="1" applyAlignment="1">
      <alignment horizontal="center"/>
    </xf>
    <xf numFmtId="1" fontId="40" fillId="0" borderId="0" xfId="0" applyNumberFormat="1" applyFont="1" applyAlignment="1">
      <alignment horizontal="center"/>
    </xf>
    <xf numFmtId="1" fontId="42" fillId="0" borderId="31" xfId="0" applyNumberFormat="1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 wrapText="1"/>
    </xf>
    <xf numFmtId="2" fontId="42" fillId="0" borderId="31" xfId="0" applyNumberFormat="1" applyFont="1" applyBorder="1" applyAlignment="1">
      <alignment horizontal="center" vertical="center" wrapText="1"/>
    </xf>
    <xf numFmtId="0" fontId="40" fillId="0" borderId="31" xfId="0" applyFont="1" applyBorder="1" applyAlignment="1">
      <alignment horizontal="center"/>
    </xf>
    <xf numFmtId="2" fontId="40" fillId="0" borderId="31" xfId="0" applyNumberFormat="1" applyFont="1" applyBorder="1" applyAlignment="1">
      <alignment horizontal="center"/>
    </xf>
    <xf numFmtId="1" fontId="40" fillId="0" borderId="31" xfId="0" applyNumberFormat="1" applyFont="1" applyBorder="1" applyAlignment="1">
      <alignment horizontal="center"/>
    </xf>
    <xf numFmtId="0" fontId="42" fillId="0" borderId="31" xfId="0" applyFont="1" applyBorder="1" applyAlignment="1">
      <alignment horizontal="center"/>
    </xf>
    <xf numFmtId="1" fontId="42" fillId="0" borderId="31" xfId="0" applyNumberFormat="1" applyFont="1" applyBorder="1" applyAlignment="1">
      <alignment horizontal="center"/>
    </xf>
    <xf numFmtId="0" fontId="40" fillId="0" borderId="31" xfId="0" applyFont="1" applyBorder="1" applyAlignment="1">
      <alignment horizontal="left"/>
    </xf>
    <xf numFmtId="0" fontId="45" fillId="0" borderId="33" xfId="0" applyFont="1" applyFill="1" applyBorder="1" applyAlignment="1">
      <alignment horizontal="center" vertical="top" wrapText="1"/>
    </xf>
    <xf numFmtId="0" fontId="46" fillId="0" borderId="33" xfId="0" applyFont="1" applyFill="1" applyBorder="1" applyAlignment="1">
      <alignment horizontal="left" vertical="top" wrapText="1"/>
    </xf>
    <xf numFmtId="0" fontId="45" fillId="0" borderId="56" xfId="0" applyFont="1" applyFill="1" applyBorder="1" applyAlignment="1">
      <alignment horizontal="center" vertical="top" wrapText="1"/>
    </xf>
    <xf numFmtId="0" fontId="45" fillId="0" borderId="31" xfId="0" applyFont="1" applyFill="1" applyBorder="1" applyAlignment="1">
      <alignment horizontal="center" vertical="top" wrapText="1"/>
    </xf>
    <xf numFmtId="0" fontId="49" fillId="0" borderId="31" xfId="0" applyFont="1" applyFill="1" applyBorder="1" applyAlignment="1">
      <alignment horizontal="center" vertical="center"/>
    </xf>
    <xf numFmtId="0" fontId="49" fillId="0" borderId="31" xfId="0" applyFont="1" applyFill="1" applyBorder="1" applyAlignment="1">
      <alignment horizontal="left" vertical="top" wrapText="1"/>
    </xf>
    <xf numFmtId="0" fontId="51" fillId="0" borderId="31" xfId="0" applyFont="1" applyFill="1" applyBorder="1" applyAlignment="1">
      <alignment horizontal="center" vertical="top" wrapText="1"/>
    </xf>
    <xf numFmtId="0" fontId="50" fillId="0" borderId="31" xfId="0" applyFont="1" applyFill="1" applyBorder="1" applyAlignment="1">
      <alignment horizontal="center" vertical="top" wrapText="1"/>
    </xf>
    <xf numFmtId="0" fontId="52" fillId="0" borderId="34" xfId="0" applyFont="1" applyFill="1" applyBorder="1" applyAlignment="1">
      <alignment horizontal="center" vertical="top" wrapText="1"/>
    </xf>
    <xf numFmtId="0" fontId="53" fillId="0" borderId="34" xfId="0" applyFont="1" applyFill="1" applyBorder="1" applyAlignment="1">
      <alignment horizontal="left" vertical="top" wrapText="1"/>
    </xf>
    <xf numFmtId="0" fontId="50" fillId="0" borderId="34" xfId="0" applyFont="1" applyFill="1" applyBorder="1" applyAlignment="1">
      <alignment horizontal="center" vertical="top" wrapText="1"/>
    </xf>
    <xf numFmtId="0" fontId="54" fillId="5" borderId="31" xfId="0" applyFont="1" applyFill="1" applyBorder="1" applyAlignment="1">
      <alignment horizontal="center"/>
    </xf>
    <xf numFmtId="0" fontId="55" fillId="0" borderId="31" xfId="0" applyFont="1" applyBorder="1" applyAlignment="1">
      <alignment horizontal="left" wrapText="1"/>
    </xf>
    <xf numFmtId="0" fontId="54" fillId="5" borderId="31" xfId="0" applyFont="1" applyFill="1" applyBorder="1" applyAlignment="1">
      <alignment horizontal="right"/>
    </xf>
    <xf numFmtId="0" fontId="54" fillId="5" borderId="31" xfId="0" applyNumberFormat="1" applyFont="1" applyFill="1" applyBorder="1" applyAlignment="1">
      <alignment horizontal="right"/>
    </xf>
    <xf numFmtId="2" fontId="54" fillId="5" borderId="31" xfId="0" applyNumberFormat="1" applyFont="1" applyFill="1" applyBorder="1" applyAlignment="1">
      <alignment horizontal="right"/>
    </xf>
    <xf numFmtId="1" fontId="55" fillId="0" borderId="31" xfId="0" applyNumberFormat="1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0" fontId="8" fillId="0" borderId="31" xfId="0" applyFont="1" applyBorder="1" applyAlignment="1">
      <alignment horizontal="right"/>
    </xf>
    <xf numFmtId="2" fontId="8" fillId="0" borderId="31" xfId="0" applyNumberFormat="1" applyFont="1" applyBorder="1" applyAlignment="1">
      <alignment horizontal="right"/>
    </xf>
    <xf numFmtId="0" fontId="55" fillId="0" borderId="31" xfId="0" applyFont="1" applyBorder="1" applyAlignment="1">
      <alignment horizontal="left"/>
    </xf>
    <xf numFmtId="0" fontId="55" fillId="0" borderId="31" xfId="0" applyFont="1" applyFill="1" applyBorder="1" applyAlignment="1">
      <alignment horizontal="left" wrapText="1"/>
    </xf>
    <xf numFmtId="0" fontId="55" fillId="0" borderId="31" xfId="0" applyFont="1" applyFill="1" applyBorder="1" applyAlignment="1">
      <alignment horizontal="left"/>
    </xf>
    <xf numFmtId="0" fontId="11" fillId="0" borderId="31" xfId="0" applyFont="1" applyBorder="1" applyAlignment="1">
      <alignment horizontal="center"/>
    </xf>
    <xf numFmtId="0" fontId="38" fillId="0" borderId="31" xfId="0" applyFont="1" applyFill="1" applyBorder="1" applyAlignment="1">
      <alignment horizontal="left"/>
    </xf>
    <xf numFmtId="0" fontId="11" fillId="0" borderId="31" xfId="0" applyFont="1" applyBorder="1" applyAlignment="1">
      <alignment horizontal="right"/>
    </xf>
    <xf numFmtId="2" fontId="11" fillId="0" borderId="31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3" fillId="0" borderId="31" xfId="0" applyFont="1" applyBorder="1" applyAlignment="1">
      <alignment horizontal="center" vertical="center" wrapText="1"/>
    </xf>
    <xf numFmtId="0" fontId="58" fillId="0" borderId="31" xfId="0" applyFont="1" applyBorder="1" applyAlignment="1">
      <alignment horizontal="center" vertical="center" wrapText="1"/>
    </xf>
    <xf numFmtId="0" fontId="59" fillId="0" borderId="31" xfId="0" applyFont="1" applyBorder="1" applyAlignment="1">
      <alignment horizontal="center" vertical="center" wrapText="1"/>
    </xf>
    <xf numFmtId="0" fontId="60" fillId="0" borderId="31" xfId="0" applyFont="1" applyBorder="1" applyAlignment="1">
      <alignment horizontal="center" vertical="center" wrapText="1"/>
    </xf>
    <xf numFmtId="0" fontId="61" fillId="0" borderId="31" xfId="0" applyFont="1" applyBorder="1" applyAlignment="1">
      <alignment horizontal="center"/>
    </xf>
    <xf numFmtId="0" fontId="2" fillId="0" borderId="31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1" xfId="0" applyFont="1" applyBorder="1" applyAlignment="1">
      <alignment horizontal="right"/>
    </xf>
    <xf numFmtId="0" fontId="58" fillId="0" borderId="31" xfId="0" applyFont="1" applyBorder="1" applyAlignment="1">
      <alignment horizontal="right"/>
    </xf>
    <xf numFmtId="0" fontId="59" fillId="0" borderId="31" xfId="0" applyFont="1" applyBorder="1" applyAlignment="1">
      <alignment horizontal="right"/>
    </xf>
    <xf numFmtId="0" fontId="60" fillId="0" borderId="31" xfId="0" applyFont="1" applyBorder="1" applyAlignment="1">
      <alignment horizontal="right"/>
    </xf>
    <xf numFmtId="0" fontId="2" fillId="0" borderId="0" xfId="0" applyFont="1"/>
    <xf numFmtId="0" fontId="60" fillId="0" borderId="31" xfId="0" applyFont="1" applyBorder="1" applyAlignment="1">
      <alignment horizontal="right" wrapText="1"/>
    </xf>
    <xf numFmtId="0" fontId="61" fillId="5" borderId="31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left"/>
    </xf>
    <xf numFmtId="0" fontId="3" fillId="5" borderId="31" xfId="0" applyFont="1" applyFill="1" applyBorder="1" applyAlignment="1">
      <alignment horizontal="left"/>
    </xf>
    <xf numFmtId="0" fontId="3" fillId="5" borderId="31" xfId="0" applyFont="1" applyFill="1" applyBorder="1" applyAlignment="1">
      <alignment horizontal="right"/>
    </xf>
    <xf numFmtId="0" fontId="58" fillId="5" borderId="31" xfId="0" applyFont="1" applyFill="1" applyBorder="1" applyAlignment="1">
      <alignment horizontal="right"/>
    </xf>
    <xf numFmtId="0" fontId="59" fillId="5" borderId="31" xfId="0" applyFont="1" applyFill="1" applyBorder="1" applyAlignment="1">
      <alignment horizontal="right"/>
    </xf>
    <xf numFmtId="0" fontId="60" fillId="5" borderId="31" xfId="0" applyFont="1" applyFill="1" applyBorder="1" applyAlignment="1">
      <alignment horizontal="right"/>
    </xf>
    <xf numFmtId="0" fontId="3" fillId="0" borderId="0" xfId="0" applyFont="1"/>
    <xf numFmtId="0" fontId="11" fillId="5" borderId="0" xfId="0" applyFont="1" applyFill="1" applyBorder="1" applyAlignment="1">
      <alignment horizontal="center" wrapText="1"/>
    </xf>
    <xf numFmtId="0" fontId="63" fillId="0" borderId="31" xfId="0" applyFont="1" applyBorder="1" applyAlignment="1">
      <alignment horizontal="center" vertical="center" wrapText="1"/>
    </xf>
    <xf numFmtId="0" fontId="63" fillId="0" borderId="31" xfId="0" applyFont="1" applyBorder="1" applyAlignment="1">
      <alignment wrapText="1"/>
    </xf>
    <xf numFmtId="0" fontId="8" fillId="5" borderId="31" xfId="0" applyFont="1" applyFill="1" applyBorder="1"/>
    <xf numFmtId="166" fontId="8" fillId="5" borderId="31" xfId="4" applyNumberFormat="1" applyFont="1" applyFill="1" applyBorder="1"/>
    <xf numFmtId="166" fontId="0" fillId="0" borderId="31" xfId="4" applyNumberFormat="1" applyFont="1" applyBorder="1"/>
    <xf numFmtId="166" fontId="0" fillId="0" borderId="31" xfId="4" applyNumberFormat="1" applyFont="1" applyFill="1" applyBorder="1"/>
    <xf numFmtId="164" fontId="8" fillId="0" borderId="31" xfId="0" applyNumberFormat="1" applyFont="1" applyBorder="1"/>
    <xf numFmtId="166" fontId="8" fillId="0" borderId="31" xfId="4" applyNumberFormat="1" applyFont="1" applyFill="1" applyBorder="1"/>
    <xf numFmtId="166" fontId="8" fillId="0" borderId="31" xfId="4" applyNumberFormat="1" applyFont="1" applyBorder="1"/>
    <xf numFmtId="166" fontId="0" fillId="5" borderId="31" xfId="4" applyNumberFormat="1" applyFont="1" applyFill="1" applyBorder="1"/>
    <xf numFmtId="0" fontId="8" fillId="0" borderId="33" xfId="0" applyFont="1" applyBorder="1"/>
    <xf numFmtId="166" fontId="8" fillId="0" borderId="33" xfId="4" applyNumberFormat="1" applyFont="1" applyBorder="1"/>
    <xf numFmtId="166" fontId="0" fillId="0" borderId="33" xfId="4" applyNumberFormat="1" applyFont="1" applyFill="1" applyBorder="1"/>
    <xf numFmtId="164" fontId="8" fillId="0" borderId="33" xfId="0" applyNumberFormat="1" applyFont="1" applyBorder="1"/>
    <xf numFmtId="0" fontId="1" fillId="2" borderId="37" xfId="0" applyFont="1" applyFill="1" applyBorder="1"/>
    <xf numFmtId="0" fontId="11" fillId="2" borderId="38" xfId="0" applyFont="1" applyFill="1" applyBorder="1"/>
    <xf numFmtId="166" fontId="1" fillId="2" borderId="38" xfId="0" applyNumberFormat="1" applyFont="1" applyFill="1" applyBorder="1"/>
    <xf numFmtId="164" fontId="11" fillId="2" borderId="39" xfId="0" applyNumberFormat="1" applyFont="1" applyFill="1" applyBorder="1"/>
    <xf numFmtId="0" fontId="0" fillId="0" borderId="0" xfId="0"/>
    <xf numFmtId="0" fontId="65" fillId="0" borderId="0" xfId="0" applyFont="1" applyAlignment="1">
      <alignment horizontal="justify"/>
    </xf>
    <xf numFmtId="0" fontId="66" fillId="0" borderId="0" xfId="0" applyFont="1" applyAlignment="1">
      <alignment horizontal="justify"/>
    </xf>
    <xf numFmtId="0" fontId="67" fillId="0" borderId="0" xfId="0" applyFont="1" applyAlignment="1">
      <alignment horizontal="justify"/>
    </xf>
    <xf numFmtId="0" fontId="67" fillId="0" borderId="61" xfId="0" applyFont="1" applyBorder="1" applyAlignment="1">
      <alignment horizontal="center" wrapText="1"/>
    </xf>
    <xf numFmtId="0" fontId="66" fillId="0" borderId="64" xfId="0" applyFont="1" applyBorder="1" applyAlignment="1">
      <alignment horizontal="center" wrapText="1"/>
    </xf>
    <xf numFmtId="0" fontId="67" fillId="0" borderId="60" xfId="0" applyFont="1" applyBorder="1" applyAlignment="1">
      <alignment horizontal="center" wrapText="1"/>
    </xf>
    <xf numFmtId="0" fontId="11" fillId="5" borderId="0" xfId="0" applyFont="1" applyFill="1" applyBorder="1" applyAlignment="1">
      <alignment wrapText="1"/>
    </xf>
    <xf numFmtId="0" fontId="11" fillId="2" borderId="16" xfId="0" applyFont="1" applyFill="1" applyBorder="1" applyAlignment="1">
      <alignment wrapText="1"/>
    </xf>
    <xf numFmtId="0" fontId="0" fillId="0" borderId="0" xfId="0"/>
    <xf numFmtId="0" fontId="3" fillId="3" borderId="1" xfId="0" applyFont="1" applyFill="1" applyBorder="1" applyAlignment="1">
      <alignment horizontal="right" wrapText="1"/>
    </xf>
    <xf numFmtId="0" fontId="3" fillId="3" borderId="7" xfId="0" applyFont="1" applyFill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8" fillId="0" borderId="1" xfId="0" applyFont="1" applyBorder="1" applyAlignment="1">
      <alignment horizontal="left" wrapText="1"/>
    </xf>
    <xf numFmtId="0" fontId="69" fillId="0" borderId="1" xfId="0" applyFont="1" applyBorder="1" applyAlignment="1">
      <alignment horizontal="right" wrapText="1"/>
    </xf>
    <xf numFmtId="0" fontId="68" fillId="0" borderId="1" xfId="0" applyFont="1" applyBorder="1" applyAlignment="1">
      <alignment horizontal="center" wrapText="1"/>
    </xf>
    <xf numFmtId="0" fontId="2" fillId="0" borderId="31" xfId="0" applyFont="1" applyBorder="1"/>
    <xf numFmtId="1" fontId="2" fillId="0" borderId="31" xfId="0" applyNumberFormat="1" applyFont="1" applyBorder="1"/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2" borderId="20" xfId="0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2" fillId="3" borderId="20" xfId="0" applyFont="1" applyFill="1" applyBorder="1" applyAlignment="1">
      <alignment horizontal="center" wrapText="1"/>
    </xf>
    <xf numFmtId="0" fontId="12" fillId="3" borderId="21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12" fillId="2" borderId="14" xfId="0" applyFont="1" applyFill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" fillId="0" borderId="51" xfId="0" applyFont="1" applyBorder="1" applyAlignment="1">
      <alignment horizontal="center"/>
    </xf>
    <xf numFmtId="0" fontId="31" fillId="0" borderId="46" xfId="0" applyFont="1" applyBorder="1" applyAlignment="1" applyProtection="1">
      <alignment vertical="top" wrapText="1" readingOrder="1"/>
      <protection locked="0"/>
    </xf>
    <xf numFmtId="0" fontId="0" fillId="0" borderId="48" xfId="0" applyBorder="1" applyAlignment="1" applyProtection="1">
      <alignment vertical="top" wrapText="1"/>
      <protection locked="0"/>
    </xf>
    <xf numFmtId="0" fontId="30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34" fillId="8" borderId="46" xfId="0" applyFont="1" applyFill="1" applyBorder="1" applyAlignment="1" applyProtection="1">
      <alignment horizontal="center" wrapText="1" readingOrder="1"/>
      <protection locked="0"/>
    </xf>
    <xf numFmtId="0" fontId="8" fillId="0" borderId="47" xfId="0" applyFont="1" applyBorder="1" applyAlignment="1" applyProtection="1">
      <alignment vertical="top" wrapText="1"/>
      <protection locked="0"/>
    </xf>
    <xf numFmtId="0" fontId="8" fillId="0" borderId="48" xfId="0" applyFont="1" applyBorder="1" applyAlignment="1" applyProtection="1">
      <alignment vertical="top" wrapText="1"/>
      <protection locked="0"/>
    </xf>
    <xf numFmtId="0" fontId="34" fillId="8" borderId="46" xfId="0" applyFont="1" applyFill="1" applyBorder="1" applyAlignment="1" applyProtection="1">
      <alignment horizontal="right" wrapText="1" readingOrder="1"/>
      <protection locked="0"/>
    </xf>
    <xf numFmtId="0" fontId="31" fillId="0" borderId="49" xfId="0" applyFont="1" applyBorder="1" applyAlignment="1" applyProtection="1">
      <alignment vertical="top" wrapText="1" readingOrder="1"/>
      <protection locked="0"/>
    </xf>
    <xf numFmtId="0" fontId="0" fillId="0" borderId="50" xfId="0" applyBorder="1" applyAlignment="1" applyProtection="1">
      <alignment vertical="top" wrapText="1"/>
      <protection locked="0"/>
    </xf>
    <xf numFmtId="0" fontId="32" fillId="2" borderId="38" xfId="0" applyFont="1" applyFill="1" applyBorder="1" applyAlignment="1" applyProtection="1">
      <alignment vertical="top" wrapText="1" readingOrder="1"/>
      <protection locked="0"/>
    </xf>
    <xf numFmtId="0" fontId="1" fillId="2" borderId="39" xfId="0" applyFont="1" applyFill="1" applyBorder="1"/>
    <xf numFmtId="0" fontId="11" fillId="2" borderId="5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 wrapText="1"/>
    </xf>
    <xf numFmtId="0" fontId="15" fillId="4" borderId="27" xfId="0" applyNumberFormat="1" applyFont="1" applyFill="1" applyBorder="1" applyAlignment="1" applyProtection="1">
      <alignment horizontal="left" vertical="top" wrapText="1"/>
      <protection locked="0"/>
    </xf>
    <xf numFmtId="0" fontId="15" fillId="4" borderId="30" xfId="0" applyNumberFormat="1" applyFont="1" applyFill="1" applyBorder="1" applyAlignment="1" applyProtection="1">
      <alignment horizontal="left" vertical="top" wrapText="1"/>
      <protection locked="0"/>
    </xf>
    <xf numFmtId="1" fontId="14" fillId="5" borderId="31" xfId="0" applyNumberFormat="1" applyFont="1" applyFill="1" applyBorder="1" applyAlignment="1" applyProtection="1">
      <alignment horizontal="center" vertical="top" wrapText="1"/>
      <protection locked="0"/>
    </xf>
    <xf numFmtId="1" fontId="14" fillId="5" borderId="32" xfId="0" applyNumberFormat="1" applyFont="1" applyFill="1" applyBorder="1" applyAlignment="1" applyProtection="1">
      <alignment horizontal="center" vertical="top" wrapText="1"/>
      <protection locked="0"/>
    </xf>
    <xf numFmtId="0" fontId="15" fillId="4" borderId="31" xfId="0" applyNumberFormat="1" applyFont="1" applyFill="1" applyBorder="1" applyAlignment="1">
      <alignment horizontal="center" vertical="top" wrapText="1"/>
    </xf>
    <xf numFmtId="0" fontId="15" fillId="4" borderId="32" xfId="0" applyNumberFormat="1" applyFont="1" applyFill="1" applyBorder="1" applyAlignment="1">
      <alignment horizontal="center" vertical="top" wrapText="1"/>
    </xf>
    <xf numFmtId="1" fontId="15" fillId="4" borderId="31" xfId="0" applyNumberFormat="1" applyFont="1" applyFill="1" applyBorder="1" applyAlignment="1">
      <alignment vertical="top" wrapText="1"/>
    </xf>
    <xf numFmtId="0" fontId="15" fillId="4" borderId="33" xfId="0" applyNumberFormat="1" applyFont="1" applyFill="1" applyBorder="1" applyAlignment="1">
      <alignment horizontal="center" vertical="top" wrapText="1"/>
    </xf>
    <xf numFmtId="0" fontId="15" fillId="4" borderId="34" xfId="0" applyNumberFormat="1" applyFont="1" applyFill="1" applyBorder="1" applyAlignment="1">
      <alignment horizontal="center" vertical="top" wrapText="1"/>
    </xf>
    <xf numFmtId="1" fontId="15" fillId="4" borderId="31" xfId="0" applyNumberFormat="1" applyFont="1" applyFill="1" applyBorder="1" applyAlignment="1">
      <alignment horizontal="center" vertical="top" wrapText="1"/>
    </xf>
    <xf numFmtId="1" fontId="15" fillId="4" borderId="33" xfId="0" applyNumberFormat="1" applyFont="1" applyFill="1" applyBorder="1" applyAlignment="1">
      <alignment horizontal="center" vertical="top" wrapText="1"/>
    </xf>
    <xf numFmtId="1" fontId="15" fillId="4" borderId="34" xfId="0" applyNumberFormat="1" applyFont="1" applyFill="1" applyBorder="1" applyAlignment="1">
      <alignment horizontal="center" vertical="top" wrapText="1"/>
    </xf>
    <xf numFmtId="0" fontId="15" fillId="4" borderId="31" xfId="0" applyNumberFormat="1" applyFont="1" applyFill="1" applyBorder="1" applyAlignment="1">
      <alignment vertical="top" wrapText="1"/>
    </xf>
    <xf numFmtId="0" fontId="12" fillId="4" borderId="31" xfId="0" applyFont="1" applyFill="1" applyBorder="1" applyAlignment="1">
      <alignment horizontal="center" wrapText="1"/>
    </xf>
    <xf numFmtId="0" fontId="24" fillId="7" borderId="40" xfId="1" applyFont="1" applyFill="1" applyBorder="1" applyAlignment="1">
      <alignment wrapText="1"/>
    </xf>
    <xf numFmtId="0" fontId="24" fillId="7" borderId="40" xfId="1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20" fillId="0" borderId="0" xfId="1" applyFont="1" applyBorder="1" applyAlignment="1">
      <alignment horizontal="center" vertical="center" wrapText="1"/>
    </xf>
    <xf numFmtId="0" fontId="22" fillId="7" borderId="40" xfId="1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5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39" fillId="5" borderId="54" xfId="3" applyFont="1" applyFill="1" applyBorder="1" applyAlignment="1">
      <alignment horizontal="left" vertical="center" wrapText="1"/>
    </xf>
    <xf numFmtId="0" fontId="39" fillId="5" borderId="55" xfId="3" applyFont="1" applyFill="1" applyBorder="1" applyAlignment="1">
      <alignment horizontal="left" vertical="center" wrapText="1"/>
    </xf>
    <xf numFmtId="0" fontId="39" fillId="0" borderId="54" xfId="3" applyFont="1" applyFill="1" applyBorder="1" applyAlignment="1">
      <alignment horizontal="left" vertical="center" wrapText="1"/>
    </xf>
    <xf numFmtId="0" fontId="39" fillId="0" borderId="55" xfId="3" applyFont="1" applyFill="1" applyBorder="1" applyAlignment="1">
      <alignment horizontal="left" vertical="center" wrapText="1"/>
    </xf>
    <xf numFmtId="0" fontId="36" fillId="5" borderId="0" xfId="3" applyFont="1" applyFill="1" applyAlignment="1">
      <alignment horizontal="center" vertical="center" wrapText="1"/>
    </xf>
    <xf numFmtId="0" fontId="37" fillId="5" borderId="53" xfId="3" applyFont="1" applyFill="1" applyBorder="1" applyAlignment="1">
      <alignment horizontal="center" vertical="center" wrapText="1"/>
    </xf>
    <xf numFmtId="0" fontId="38" fillId="5" borderId="31" xfId="3" applyFont="1" applyFill="1" applyBorder="1" applyAlignment="1">
      <alignment horizontal="center" vertical="center" wrapText="1"/>
    </xf>
    <xf numFmtId="2" fontId="38" fillId="5" borderId="31" xfId="3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0" fontId="41" fillId="0" borderId="53" xfId="0" applyFont="1" applyBorder="1" applyAlignment="1">
      <alignment horizontal="center"/>
    </xf>
    <xf numFmtId="0" fontId="42" fillId="0" borderId="31" xfId="0" applyFont="1" applyBorder="1" applyAlignment="1">
      <alignment horizontal="center" vertical="center" wrapText="1"/>
    </xf>
    <xf numFmtId="0" fontId="51" fillId="0" borderId="31" xfId="0" applyFont="1" applyFill="1" applyBorder="1" applyAlignment="1">
      <alignment horizontal="center" vertical="top" wrapText="1"/>
    </xf>
    <xf numFmtId="0" fontId="43" fillId="5" borderId="0" xfId="0" applyFont="1" applyFill="1" applyBorder="1" applyAlignment="1">
      <alignment horizontal="center"/>
    </xf>
    <xf numFmtId="0" fontId="47" fillId="0" borderId="33" xfId="0" applyFont="1" applyFill="1" applyBorder="1" applyAlignment="1">
      <alignment horizontal="center" vertical="top" wrapText="1"/>
    </xf>
    <xf numFmtId="0" fontId="48" fillId="0" borderId="31" xfId="0" applyFont="1" applyFill="1" applyBorder="1" applyAlignment="1">
      <alignment horizontal="center" vertical="top" wrapText="1"/>
    </xf>
    <xf numFmtId="0" fontId="47" fillId="0" borderId="31" xfId="0" applyFont="1" applyFill="1" applyBorder="1" applyAlignment="1">
      <alignment horizontal="center" vertical="top" wrapText="1"/>
    </xf>
    <xf numFmtId="0" fontId="50" fillId="0" borderId="31" xfId="0" applyFont="1" applyFill="1" applyBorder="1" applyAlignment="1">
      <alignment horizontal="center" vertical="top" wrapText="1"/>
    </xf>
    <xf numFmtId="0" fontId="67" fillId="0" borderId="59" xfId="0" applyFont="1" applyBorder="1" applyAlignment="1">
      <alignment horizontal="center" wrapText="1"/>
    </xf>
    <xf numFmtId="0" fontId="67" fillId="0" borderId="60" xfId="0" applyFont="1" applyBorder="1" applyAlignment="1">
      <alignment horizontal="center" wrapText="1"/>
    </xf>
    <xf numFmtId="0" fontId="67" fillId="0" borderId="62" xfId="0" applyFont="1" applyBorder="1" applyAlignment="1">
      <alignment horizontal="center" wrapText="1"/>
    </xf>
    <xf numFmtId="0" fontId="67" fillId="0" borderId="63" xfId="0" applyFont="1" applyBorder="1" applyAlignment="1">
      <alignment horizontal="center" wrapText="1"/>
    </xf>
    <xf numFmtId="0" fontId="64" fillId="0" borderId="0" xfId="0" applyFont="1" applyAlignment="1">
      <alignment horizont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56" fillId="0" borderId="53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 wrapText="1"/>
    </xf>
    <xf numFmtId="0" fontId="57" fillId="0" borderId="58" xfId="0" applyFont="1" applyBorder="1" applyAlignment="1">
      <alignment horizontal="center" vertical="center" wrapText="1"/>
    </xf>
    <xf numFmtId="0" fontId="57" fillId="0" borderId="3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8" fillId="0" borderId="54" xfId="0" applyFont="1" applyBorder="1" applyAlignment="1">
      <alignment horizontal="center" vertical="center" wrapText="1"/>
    </xf>
    <xf numFmtId="0" fontId="58" fillId="0" borderId="57" xfId="0" applyFont="1" applyBorder="1" applyAlignment="1">
      <alignment horizontal="center" vertical="center" wrapText="1"/>
    </xf>
    <xf numFmtId="0" fontId="58" fillId="0" borderId="54" xfId="0" applyFont="1" applyBorder="1" applyAlignment="1">
      <alignment horizontal="center" vertical="center"/>
    </xf>
    <xf numFmtId="0" fontId="58" fillId="0" borderId="55" xfId="0" applyFont="1" applyBorder="1" applyAlignment="1">
      <alignment horizontal="center" vertical="center"/>
    </xf>
    <xf numFmtId="0" fontId="58" fillId="0" borderId="57" xfId="0" applyFont="1" applyBorder="1" applyAlignment="1">
      <alignment horizontal="center" vertical="center"/>
    </xf>
    <xf numFmtId="0" fontId="59" fillId="0" borderId="54" xfId="0" applyFont="1" applyBorder="1" applyAlignment="1">
      <alignment horizontal="center" vertical="center" wrapText="1"/>
    </xf>
    <xf numFmtId="0" fontId="59" fillId="0" borderId="57" xfId="0" applyFont="1" applyBorder="1" applyAlignment="1">
      <alignment horizontal="center" vertical="center" wrapText="1"/>
    </xf>
    <xf numFmtId="0" fontId="59" fillId="0" borderId="54" xfId="0" applyFont="1" applyBorder="1" applyAlignment="1">
      <alignment horizontal="center" vertical="center"/>
    </xf>
    <xf numFmtId="0" fontId="59" fillId="0" borderId="55" xfId="0" applyFont="1" applyBorder="1" applyAlignment="1">
      <alignment horizontal="center" vertical="center"/>
    </xf>
    <xf numFmtId="0" fontId="59" fillId="0" borderId="57" xfId="0" applyFont="1" applyBorder="1" applyAlignment="1">
      <alignment horizontal="center" vertical="center"/>
    </xf>
    <xf numFmtId="0" fontId="60" fillId="0" borderId="54" xfId="0" applyFont="1" applyBorder="1" applyAlignment="1">
      <alignment horizontal="center" vertical="center" wrapText="1"/>
    </xf>
    <xf numFmtId="0" fontId="60" fillId="0" borderId="57" xfId="0" applyFont="1" applyBorder="1" applyAlignment="1">
      <alignment horizontal="center" vertical="center" wrapText="1"/>
    </xf>
    <xf numFmtId="0" fontId="60" fillId="0" borderId="54" xfId="0" applyFont="1" applyBorder="1" applyAlignment="1">
      <alignment horizontal="center" vertical="center"/>
    </xf>
    <xf numFmtId="0" fontId="60" fillId="0" borderId="55" xfId="0" applyFont="1" applyBorder="1" applyAlignment="1">
      <alignment horizontal="center" vertical="center"/>
    </xf>
    <xf numFmtId="0" fontId="60" fillId="0" borderId="57" xfId="0" applyFont="1" applyBorder="1" applyAlignment="1">
      <alignment horizontal="center" vertical="center"/>
    </xf>
    <xf numFmtId="0" fontId="58" fillId="0" borderId="55" xfId="0" applyFont="1" applyBorder="1" applyAlignment="1">
      <alignment horizontal="center" vertical="center" wrapText="1"/>
    </xf>
    <xf numFmtId="0" fontId="59" fillId="0" borderId="55" xfId="0" applyFont="1" applyBorder="1" applyAlignment="1">
      <alignment horizontal="center" vertical="center" wrapText="1"/>
    </xf>
    <xf numFmtId="0" fontId="60" fillId="0" borderId="5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5">
    <cellStyle name="Comma" xfId="4" builtinId="3"/>
    <cellStyle name="Excel Built-in Normal" xfId="1"/>
    <cellStyle name="Normal" xfId="0" builtinId="0"/>
    <cellStyle name="Normal 2" xfId="2"/>
    <cellStyle name="Normal_Bank wise progres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4</xdr:row>
          <xdr:rowOff>180975</xdr:rowOff>
        </xdr:from>
        <xdr:to>
          <xdr:col>28</xdr:col>
          <xdr:colOff>542925</xdr:colOff>
          <xdr:row>6</xdr:row>
          <xdr:rowOff>28575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37</xdr:row>
          <xdr:rowOff>180975</xdr:rowOff>
        </xdr:from>
        <xdr:to>
          <xdr:col>28</xdr:col>
          <xdr:colOff>542925</xdr:colOff>
          <xdr:row>39</xdr:row>
          <xdr:rowOff>28575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</xdr:row>
          <xdr:rowOff>0</xdr:rowOff>
        </xdr:from>
        <xdr:to>
          <xdr:col>29</xdr:col>
          <xdr:colOff>76200</xdr:colOff>
          <xdr:row>6</xdr:row>
          <xdr:rowOff>38100</xdr:rowOff>
        </xdr:to>
        <xdr:sp macro="" textlink="">
          <xdr:nvSpPr>
            <xdr:cNvPr id="11265" name="Control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39</xdr:row>
          <xdr:rowOff>0</xdr:rowOff>
        </xdr:from>
        <xdr:to>
          <xdr:col>29</xdr:col>
          <xdr:colOff>76200</xdr:colOff>
          <xdr:row>40</xdr:row>
          <xdr:rowOff>38100</xdr:rowOff>
        </xdr:to>
        <xdr:sp macro="" textlink="">
          <xdr:nvSpPr>
            <xdr:cNvPr id="11266" name="Control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</xdr:row>
          <xdr:rowOff>0</xdr:rowOff>
        </xdr:from>
        <xdr:to>
          <xdr:col>27</xdr:col>
          <xdr:colOff>76200</xdr:colOff>
          <xdr:row>6</xdr:row>
          <xdr:rowOff>38100</xdr:rowOff>
        </xdr:to>
        <xdr:sp macro="" textlink="">
          <xdr:nvSpPr>
            <xdr:cNvPr id="12289" name="Control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39</xdr:row>
          <xdr:rowOff>0</xdr:rowOff>
        </xdr:from>
        <xdr:to>
          <xdr:col>27</xdr:col>
          <xdr:colOff>76200</xdr:colOff>
          <xdr:row>40</xdr:row>
          <xdr:rowOff>38100</xdr:rowOff>
        </xdr:to>
        <xdr:sp macro="" textlink="">
          <xdr:nvSpPr>
            <xdr:cNvPr id="12290" name="Control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</xdr:row>
          <xdr:rowOff>0</xdr:rowOff>
        </xdr:from>
        <xdr:to>
          <xdr:col>29</xdr:col>
          <xdr:colOff>76200</xdr:colOff>
          <xdr:row>6</xdr:row>
          <xdr:rowOff>38100</xdr:rowOff>
        </xdr:to>
        <xdr:sp macro="" textlink="">
          <xdr:nvSpPr>
            <xdr:cNvPr id="13313" name="Control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39</xdr:row>
          <xdr:rowOff>0</xdr:rowOff>
        </xdr:from>
        <xdr:to>
          <xdr:col>29</xdr:col>
          <xdr:colOff>76200</xdr:colOff>
          <xdr:row>40</xdr:row>
          <xdr:rowOff>38100</xdr:rowOff>
        </xdr:to>
        <xdr:sp macro="" textlink="">
          <xdr:nvSpPr>
            <xdr:cNvPr id="13314" name="Control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</xdr:row>
          <xdr:rowOff>0</xdr:rowOff>
        </xdr:from>
        <xdr:to>
          <xdr:col>19</xdr:col>
          <xdr:colOff>76200</xdr:colOff>
          <xdr:row>6</xdr:row>
          <xdr:rowOff>38100</xdr:rowOff>
        </xdr:to>
        <xdr:sp macro="" textlink="">
          <xdr:nvSpPr>
            <xdr:cNvPr id="14337" name="Control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39</xdr:row>
          <xdr:rowOff>0</xdr:rowOff>
        </xdr:from>
        <xdr:to>
          <xdr:col>19</xdr:col>
          <xdr:colOff>76200</xdr:colOff>
          <xdr:row>40</xdr:row>
          <xdr:rowOff>38100</xdr:rowOff>
        </xdr:to>
        <xdr:sp macro="" textlink="">
          <xdr:nvSpPr>
            <xdr:cNvPr id="14338" name="Control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</xdr:row>
          <xdr:rowOff>0</xdr:rowOff>
        </xdr:from>
        <xdr:to>
          <xdr:col>29</xdr:col>
          <xdr:colOff>76200</xdr:colOff>
          <xdr:row>6</xdr:row>
          <xdr:rowOff>38100</xdr:rowOff>
        </xdr:to>
        <xdr:sp macro="" textlink="">
          <xdr:nvSpPr>
            <xdr:cNvPr id="15361" name="Control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39</xdr:row>
          <xdr:rowOff>0</xdr:rowOff>
        </xdr:from>
        <xdr:to>
          <xdr:col>29</xdr:col>
          <xdr:colOff>76200</xdr:colOff>
          <xdr:row>40</xdr:row>
          <xdr:rowOff>38100</xdr:rowOff>
        </xdr:to>
        <xdr:sp macro="" textlink="">
          <xdr:nvSpPr>
            <xdr:cNvPr id="15362" name="Control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</xdr:row>
          <xdr:rowOff>0</xdr:rowOff>
        </xdr:from>
        <xdr:to>
          <xdr:col>29</xdr:col>
          <xdr:colOff>76200</xdr:colOff>
          <xdr:row>6</xdr:row>
          <xdr:rowOff>38100</xdr:rowOff>
        </xdr:to>
        <xdr:sp macro="" textlink="">
          <xdr:nvSpPr>
            <xdr:cNvPr id="16385" name="Control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39</xdr:row>
          <xdr:rowOff>0</xdr:rowOff>
        </xdr:from>
        <xdr:to>
          <xdr:col>29</xdr:col>
          <xdr:colOff>76200</xdr:colOff>
          <xdr:row>40</xdr:row>
          <xdr:rowOff>38100</xdr:rowOff>
        </xdr:to>
        <xdr:sp macro="" textlink="">
          <xdr:nvSpPr>
            <xdr:cNvPr id="16386" name="Control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</xdr:row>
          <xdr:rowOff>0</xdr:rowOff>
        </xdr:from>
        <xdr:to>
          <xdr:col>29</xdr:col>
          <xdr:colOff>76200</xdr:colOff>
          <xdr:row>6</xdr:row>
          <xdr:rowOff>38100</xdr:rowOff>
        </xdr:to>
        <xdr:sp macro="" textlink="">
          <xdr:nvSpPr>
            <xdr:cNvPr id="17409" name="Control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40</xdr:row>
          <xdr:rowOff>0</xdr:rowOff>
        </xdr:from>
        <xdr:to>
          <xdr:col>29</xdr:col>
          <xdr:colOff>76200</xdr:colOff>
          <xdr:row>41</xdr:row>
          <xdr:rowOff>38100</xdr:rowOff>
        </xdr:to>
        <xdr:sp macro="" textlink="">
          <xdr:nvSpPr>
            <xdr:cNvPr id="17410" name="Control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</xdr:row>
          <xdr:rowOff>0</xdr:rowOff>
        </xdr:from>
        <xdr:to>
          <xdr:col>29</xdr:col>
          <xdr:colOff>76200</xdr:colOff>
          <xdr:row>6</xdr:row>
          <xdr:rowOff>38100</xdr:rowOff>
        </xdr:to>
        <xdr:sp macro="" textlink="">
          <xdr:nvSpPr>
            <xdr:cNvPr id="21505" name="Control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39</xdr:row>
          <xdr:rowOff>0</xdr:rowOff>
        </xdr:from>
        <xdr:to>
          <xdr:col>29</xdr:col>
          <xdr:colOff>76200</xdr:colOff>
          <xdr:row>40</xdr:row>
          <xdr:rowOff>38100</xdr:rowOff>
        </xdr:to>
        <xdr:sp macro="" textlink="">
          <xdr:nvSpPr>
            <xdr:cNvPr id="21506" name="Control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342900</xdr:colOff>
          <xdr:row>5</xdr:row>
          <xdr:rowOff>0</xdr:rowOff>
        </xdr:from>
        <xdr:to>
          <xdr:col>30</xdr:col>
          <xdr:colOff>571500</xdr:colOff>
          <xdr:row>6</xdr:row>
          <xdr:rowOff>38100</xdr:rowOff>
        </xdr:to>
        <xdr:sp macro="" textlink="">
          <xdr:nvSpPr>
            <xdr:cNvPr id="22529" name="Control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342900</xdr:colOff>
          <xdr:row>37</xdr:row>
          <xdr:rowOff>104775</xdr:rowOff>
        </xdr:from>
        <xdr:to>
          <xdr:col>30</xdr:col>
          <xdr:colOff>571500</xdr:colOff>
          <xdr:row>38</xdr:row>
          <xdr:rowOff>142875</xdr:rowOff>
        </xdr:to>
        <xdr:sp macro="" textlink="">
          <xdr:nvSpPr>
            <xdr:cNvPr id="22530" name="Control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</xdr:row>
          <xdr:rowOff>0</xdr:rowOff>
        </xdr:from>
        <xdr:to>
          <xdr:col>29</xdr:col>
          <xdr:colOff>76200</xdr:colOff>
          <xdr:row>6</xdr:row>
          <xdr:rowOff>38100</xdr:rowOff>
        </xdr:to>
        <xdr:sp macro="" textlink="">
          <xdr:nvSpPr>
            <xdr:cNvPr id="23553" name="Control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41</xdr:row>
          <xdr:rowOff>0</xdr:rowOff>
        </xdr:from>
        <xdr:to>
          <xdr:col>29</xdr:col>
          <xdr:colOff>76200</xdr:colOff>
          <xdr:row>42</xdr:row>
          <xdr:rowOff>38100</xdr:rowOff>
        </xdr:to>
        <xdr:sp macro="" textlink="">
          <xdr:nvSpPr>
            <xdr:cNvPr id="23554" name="Control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</xdr:row>
          <xdr:rowOff>0</xdr:rowOff>
        </xdr:from>
        <xdr:to>
          <xdr:col>29</xdr:col>
          <xdr:colOff>76200</xdr:colOff>
          <xdr:row>6</xdr:row>
          <xdr:rowOff>38100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39</xdr:row>
          <xdr:rowOff>0</xdr:rowOff>
        </xdr:from>
        <xdr:to>
          <xdr:col>29</xdr:col>
          <xdr:colOff>76200</xdr:colOff>
          <xdr:row>40</xdr:row>
          <xdr:rowOff>38100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457200</xdr:colOff>
          <xdr:row>5</xdr:row>
          <xdr:rowOff>0</xdr:rowOff>
        </xdr:from>
        <xdr:to>
          <xdr:col>30</xdr:col>
          <xdr:colOff>76200</xdr:colOff>
          <xdr:row>6</xdr:row>
          <xdr:rowOff>38100</xdr:rowOff>
        </xdr:to>
        <xdr:sp macro="" textlink="">
          <xdr:nvSpPr>
            <xdr:cNvPr id="24577" name="Control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457200</xdr:colOff>
          <xdr:row>40</xdr:row>
          <xdr:rowOff>104775</xdr:rowOff>
        </xdr:from>
        <xdr:to>
          <xdr:col>30</xdr:col>
          <xdr:colOff>76200</xdr:colOff>
          <xdr:row>41</xdr:row>
          <xdr:rowOff>142875</xdr:rowOff>
        </xdr:to>
        <xdr:sp macro="" textlink="">
          <xdr:nvSpPr>
            <xdr:cNvPr id="24578" name="Control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</xdr:row>
          <xdr:rowOff>0</xdr:rowOff>
        </xdr:from>
        <xdr:to>
          <xdr:col>29</xdr:col>
          <xdr:colOff>76200</xdr:colOff>
          <xdr:row>6</xdr:row>
          <xdr:rowOff>38100</xdr:rowOff>
        </xdr:to>
        <xdr:sp macro="" textlink="">
          <xdr:nvSpPr>
            <xdr:cNvPr id="25601" name="Control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39</xdr:row>
          <xdr:rowOff>0</xdr:rowOff>
        </xdr:from>
        <xdr:to>
          <xdr:col>29</xdr:col>
          <xdr:colOff>76200</xdr:colOff>
          <xdr:row>40</xdr:row>
          <xdr:rowOff>38100</xdr:rowOff>
        </xdr:to>
        <xdr:sp macro="" textlink="">
          <xdr:nvSpPr>
            <xdr:cNvPr id="25602" name="Control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</xdr:row>
          <xdr:rowOff>0</xdr:rowOff>
        </xdr:from>
        <xdr:to>
          <xdr:col>29</xdr:col>
          <xdr:colOff>76200</xdr:colOff>
          <xdr:row>6</xdr:row>
          <xdr:rowOff>38100</xdr:rowOff>
        </xdr:to>
        <xdr:sp macro="" textlink="">
          <xdr:nvSpPr>
            <xdr:cNvPr id="26625" name="Control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39</xdr:row>
          <xdr:rowOff>0</xdr:rowOff>
        </xdr:from>
        <xdr:to>
          <xdr:col>29</xdr:col>
          <xdr:colOff>76200</xdr:colOff>
          <xdr:row>40</xdr:row>
          <xdr:rowOff>38100</xdr:rowOff>
        </xdr:to>
        <xdr:sp macro="" textlink="">
          <xdr:nvSpPr>
            <xdr:cNvPr id="26626" name="Control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</xdr:row>
          <xdr:rowOff>0</xdr:rowOff>
        </xdr:from>
        <xdr:to>
          <xdr:col>29</xdr:col>
          <xdr:colOff>76200</xdr:colOff>
          <xdr:row>6</xdr:row>
          <xdr:rowOff>38100</xdr:rowOff>
        </xdr:to>
        <xdr:sp macro="" textlink="">
          <xdr:nvSpPr>
            <xdr:cNvPr id="27649" name="Control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39</xdr:row>
          <xdr:rowOff>0</xdr:rowOff>
        </xdr:from>
        <xdr:to>
          <xdr:col>29</xdr:col>
          <xdr:colOff>76200</xdr:colOff>
          <xdr:row>40</xdr:row>
          <xdr:rowOff>38100</xdr:rowOff>
        </xdr:to>
        <xdr:sp macro="" textlink="">
          <xdr:nvSpPr>
            <xdr:cNvPr id="27650" name="Control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</xdr:row>
          <xdr:rowOff>0</xdr:rowOff>
        </xdr:from>
        <xdr:to>
          <xdr:col>29</xdr:col>
          <xdr:colOff>76200</xdr:colOff>
          <xdr:row>6</xdr:row>
          <xdr:rowOff>38100</xdr:rowOff>
        </xdr:to>
        <xdr:sp macro="" textlink="">
          <xdr:nvSpPr>
            <xdr:cNvPr id="28673" name="Control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39</xdr:row>
          <xdr:rowOff>0</xdr:rowOff>
        </xdr:from>
        <xdr:to>
          <xdr:col>29</xdr:col>
          <xdr:colOff>76200</xdr:colOff>
          <xdr:row>40</xdr:row>
          <xdr:rowOff>38100</xdr:rowOff>
        </xdr:to>
        <xdr:sp macro="" textlink="">
          <xdr:nvSpPr>
            <xdr:cNvPr id="28674" name="Control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</xdr:row>
          <xdr:rowOff>0</xdr:rowOff>
        </xdr:from>
        <xdr:to>
          <xdr:col>29</xdr:col>
          <xdr:colOff>76200</xdr:colOff>
          <xdr:row>6</xdr:row>
          <xdr:rowOff>38100</xdr:rowOff>
        </xdr:to>
        <xdr:sp macro="" textlink="">
          <xdr:nvSpPr>
            <xdr:cNvPr id="29697" name="Control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38</xdr:row>
          <xdr:rowOff>0</xdr:rowOff>
        </xdr:from>
        <xdr:to>
          <xdr:col>29</xdr:col>
          <xdr:colOff>76200</xdr:colOff>
          <xdr:row>39</xdr:row>
          <xdr:rowOff>38100</xdr:rowOff>
        </xdr:to>
        <xdr:sp macro="" textlink="">
          <xdr:nvSpPr>
            <xdr:cNvPr id="29698" name="Control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</xdr:row>
          <xdr:rowOff>0</xdr:rowOff>
        </xdr:from>
        <xdr:to>
          <xdr:col>29</xdr:col>
          <xdr:colOff>76200</xdr:colOff>
          <xdr:row>6</xdr:row>
          <xdr:rowOff>38100</xdr:rowOff>
        </xdr:to>
        <xdr:sp macro="" textlink="">
          <xdr:nvSpPr>
            <xdr:cNvPr id="30721" name="Control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39</xdr:row>
          <xdr:rowOff>0</xdr:rowOff>
        </xdr:from>
        <xdr:to>
          <xdr:col>29</xdr:col>
          <xdr:colOff>76200</xdr:colOff>
          <xdr:row>40</xdr:row>
          <xdr:rowOff>38100</xdr:rowOff>
        </xdr:to>
        <xdr:sp macro="" textlink="">
          <xdr:nvSpPr>
            <xdr:cNvPr id="30722" name="Control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</xdr:row>
          <xdr:rowOff>0</xdr:rowOff>
        </xdr:from>
        <xdr:to>
          <xdr:col>28</xdr:col>
          <xdr:colOff>76200</xdr:colOff>
          <xdr:row>6</xdr:row>
          <xdr:rowOff>38100</xdr:rowOff>
        </xdr:to>
        <xdr:sp macro="" textlink="">
          <xdr:nvSpPr>
            <xdr:cNvPr id="31745" name="Control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39</xdr:row>
          <xdr:rowOff>0</xdr:rowOff>
        </xdr:from>
        <xdr:to>
          <xdr:col>28</xdr:col>
          <xdr:colOff>76200</xdr:colOff>
          <xdr:row>40</xdr:row>
          <xdr:rowOff>38100</xdr:rowOff>
        </xdr:to>
        <xdr:sp macro="" textlink="">
          <xdr:nvSpPr>
            <xdr:cNvPr id="31746" name="Control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</xdr:row>
          <xdr:rowOff>0</xdr:rowOff>
        </xdr:from>
        <xdr:to>
          <xdr:col>29</xdr:col>
          <xdr:colOff>76200</xdr:colOff>
          <xdr:row>6</xdr:row>
          <xdr:rowOff>38100</xdr:rowOff>
        </xdr:to>
        <xdr:sp macro="" textlink="">
          <xdr:nvSpPr>
            <xdr:cNvPr id="32769" name="Control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39</xdr:row>
          <xdr:rowOff>0</xdr:rowOff>
        </xdr:from>
        <xdr:to>
          <xdr:col>29</xdr:col>
          <xdr:colOff>76200</xdr:colOff>
          <xdr:row>40</xdr:row>
          <xdr:rowOff>38100</xdr:rowOff>
        </xdr:to>
        <xdr:sp macro="" textlink="">
          <xdr:nvSpPr>
            <xdr:cNvPr id="32770" name="Control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</xdr:row>
          <xdr:rowOff>0</xdr:rowOff>
        </xdr:from>
        <xdr:to>
          <xdr:col>29</xdr:col>
          <xdr:colOff>76200</xdr:colOff>
          <xdr:row>6</xdr:row>
          <xdr:rowOff>38100</xdr:rowOff>
        </xdr:to>
        <xdr:sp macro="" textlink="">
          <xdr:nvSpPr>
            <xdr:cNvPr id="33793" name="Control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40</xdr:row>
          <xdr:rowOff>0</xdr:rowOff>
        </xdr:from>
        <xdr:to>
          <xdr:col>29</xdr:col>
          <xdr:colOff>76200</xdr:colOff>
          <xdr:row>41</xdr:row>
          <xdr:rowOff>38100</xdr:rowOff>
        </xdr:to>
        <xdr:sp macro="" textlink="">
          <xdr:nvSpPr>
            <xdr:cNvPr id="33794" name="Control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</xdr:row>
          <xdr:rowOff>0</xdr:rowOff>
        </xdr:from>
        <xdr:to>
          <xdr:col>28</xdr:col>
          <xdr:colOff>76200</xdr:colOff>
          <xdr:row>6</xdr:row>
          <xdr:rowOff>38100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39</xdr:row>
          <xdr:rowOff>0</xdr:rowOff>
        </xdr:from>
        <xdr:to>
          <xdr:col>28</xdr:col>
          <xdr:colOff>76200</xdr:colOff>
          <xdr:row>40</xdr:row>
          <xdr:rowOff>38100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457200</xdr:colOff>
          <xdr:row>4</xdr:row>
          <xdr:rowOff>104775</xdr:rowOff>
        </xdr:from>
        <xdr:to>
          <xdr:col>30</xdr:col>
          <xdr:colOff>76200</xdr:colOff>
          <xdr:row>5</xdr:row>
          <xdr:rowOff>142875</xdr:rowOff>
        </xdr:to>
        <xdr:sp macro="" textlink="">
          <xdr:nvSpPr>
            <xdr:cNvPr id="34817" name="Control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457200</xdr:colOff>
          <xdr:row>38</xdr:row>
          <xdr:rowOff>104775</xdr:rowOff>
        </xdr:from>
        <xdr:to>
          <xdr:col>30</xdr:col>
          <xdr:colOff>76200</xdr:colOff>
          <xdr:row>39</xdr:row>
          <xdr:rowOff>142875</xdr:rowOff>
        </xdr:to>
        <xdr:sp macro="" textlink="">
          <xdr:nvSpPr>
            <xdr:cNvPr id="34818" name="Control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342900</xdr:colOff>
          <xdr:row>5</xdr:row>
          <xdr:rowOff>0</xdr:rowOff>
        </xdr:from>
        <xdr:to>
          <xdr:col>30</xdr:col>
          <xdr:colOff>571500</xdr:colOff>
          <xdr:row>6</xdr:row>
          <xdr:rowOff>38100</xdr:rowOff>
        </xdr:to>
        <xdr:sp macro="" textlink="">
          <xdr:nvSpPr>
            <xdr:cNvPr id="35841" name="Control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342900</xdr:colOff>
          <xdr:row>37</xdr:row>
          <xdr:rowOff>104775</xdr:rowOff>
        </xdr:from>
        <xdr:to>
          <xdr:col>30</xdr:col>
          <xdr:colOff>571500</xdr:colOff>
          <xdr:row>38</xdr:row>
          <xdr:rowOff>142875</xdr:rowOff>
        </xdr:to>
        <xdr:sp macro="" textlink="">
          <xdr:nvSpPr>
            <xdr:cNvPr id="35842" name="Control 2" hidden="1">
              <a:extLst>
                <a:ext uri="{63B3BB69-23CF-44E3-9099-C40C66FF867C}">
                  <a14:compatExt spid="_x0000_s35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5</xdr:row>
          <xdr:rowOff>0</xdr:rowOff>
        </xdr:from>
        <xdr:to>
          <xdr:col>29</xdr:col>
          <xdr:colOff>457200</xdr:colOff>
          <xdr:row>6</xdr:row>
          <xdr:rowOff>38100</xdr:rowOff>
        </xdr:to>
        <xdr:sp macro="" textlink="">
          <xdr:nvSpPr>
            <xdr:cNvPr id="36865" name="Control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37</xdr:row>
          <xdr:rowOff>104775</xdr:rowOff>
        </xdr:from>
        <xdr:to>
          <xdr:col>29</xdr:col>
          <xdr:colOff>457200</xdr:colOff>
          <xdr:row>38</xdr:row>
          <xdr:rowOff>142875</xdr:rowOff>
        </xdr:to>
        <xdr:sp macro="" textlink="">
          <xdr:nvSpPr>
            <xdr:cNvPr id="36866" name="Control 2" hidden="1">
              <a:extLst>
                <a:ext uri="{63B3BB69-23CF-44E3-9099-C40C66FF867C}">
                  <a14:compatExt spid="_x0000_s36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</xdr:row>
          <xdr:rowOff>0</xdr:rowOff>
        </xdr:from>
        <xdr:to>
          <xdr:col>29</xdr:col>
          <xdr:colOff>76200</xdr:colOff>
          <xdr:row>6</xdr:row>
          <xdr:rowOff>38100</xdr:rowOff>
        </xdr:to>
        <xdr:sp macro="" textlink="">
          <xdr:nvSpPr>
            <xdr:cNvPr id="37889" name="Control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40</xdr:row>
          <xdr:rowOff>0</xdr:rowOff>
        </xdr:from>
        <xdr:to>
          <xdr:col>29</xdr:col>
          <xdr:colOff>76200</xdr:colOff>
          <xdr:row>41</xdr:row>
          <xdr:rowOff>38100</xdr:rowOff>
        </xdr:to>
        <xdr:sp macro="" textlink="">
          <xdr:nvSpPr>
            <xdr:cNvPr id="37890" name="Control 2" hidden="1">
              <a:extLst>
                <a:ext uri="{63B3BB69-23CF-44E3-9099-C40C66FF867C}">
                  <a14:compatExt spid="_x0000_s37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</xdr:row>
          <xdr:rowOff>0</xdr:rowOff>
        </xdr:from>
        <xdr:to>
          <xdr:col>29</xdr:col>
          <xdr:colOff>76200</xdr:colOff>
          <xdr:row>6</xdr:row>
          <xdr:rowOff>38100</xdr:rowOff>
        </xdr:to>
        <xdr:sp macro="" textlink="">
          <xdr:nvSpPr>
            <xdr:cNvPr id="38913" name="Control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40</xdr:row>
          <xdr:rowOff>0</xdr:rowOff>
        </xdr:from>
        <xdr:to>
          <xdr:col>29</xdr:col>
          <xdr:colOff>76200</xdr:colOff>
          <xdr:row>41</xdr:row>
          <xdr:rowOff>38100</xdr:rowOff>
        </xdr:to>
        <xdr:sp macro="" textlink="">
          <xdr:nvSpPr>
            <xdr:cNvPr id="38914" name="Control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34925</xdr:colOff>
          <xdr:row>5</xdr:row>
          <xdr:rowOff>0</xdr:rowOff>
        </xdr:from>
        <xdr:to>
          <xdr:col>30</xdr:col>
          <xdr:colOff>168275</xdr:colOff>
          <xdr:row>5</xdr:row>
          <xdr:rowOff>133350</xdr:rowOff>
        </xdr:to>
        <xdr:sp macro="" textlink="">
          <xdr:nvSpPr>
            <xdr:cNvPr id="39937" name="Control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34925</xdr:colOff>
          <xdr:row>38</xdr:row>
          <xdr:rowOff>107950</xdr:rowOff>
        </xdr:from>
        <xdr:to>
          <xdr:col>30</xdr:col>
          <xdr:colOff>168275</xdr:colOff>
          <xdr:row>39</xdr:row>
          <xdr:rowOff>50800</xdr:rowOff>
        </xdr:to>
        <xdr:sp macro="" textlink="">
          <xdr:nvSpPr>
            <xdr:cNvPr id="39938" name="Control 2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4</xdr:row>
          <xdr:rowOff>104775</xdr:rowOff>
        </xdr:from>
        <xdr:to>
          <xdr:col>30</xdr:col>
          <xdr:colOff>457200</xdr:colOff>
          <xdr:row>5</xdr:row>
          <xdr:rowOff>142875</xdr:rowOff>
        </xdr:to>
        <xdr:sp macro="" textlink="">
          <xdr:nvSpPr>
            <xdr:cNvPr id="40961" name="Control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36</xdr:row>
          <xdr:rowOff>104775</xdr:rowOff>
        </xdr:from>
        <xdr:to>
          <xdr:col>30</xdr:col>
          <xdr:colOff>457200</xdr:colOff>
          <xdr:row>37</xdr:row>
          <xdr:rowOff>142875</xdr:rowOff>
        </xdr:to>
        <xdr:sp macro="" textlink="">
          <xdr:nvSpPr>
            <xdr:cNvPr id="40962" name="Control 2" hidden="1">
              <a:extLst>
                <a:ext uri="{63B3BB69-23CF-44E3-9099-C40C66FF867C}">
                  <a14:compatExt spid="_x0000_s40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</xdr:row>
          <xdr:rowOff>0</xdr:rowOff>
        </xdr:from>
        <xdr:to>
          <xdr:col>29</xdr:col>
          <xdr:colOff>76200</xdr:colOff>
          <xdr:row>6</xdr:row>
          <xdr:rowOff>28575</xdr:rowOff>
        </xdr:to>
        <xdr:sp macro="" textlink="">
          <xdr:nvSpPr>
            <xdr:cNvPr id="41985" name="Control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38</xdr:row>
          <xdr:rowOff>0</xdr:rowOff>
        </xdr:from>
        <xdr:to>
          <xdr:col>29</xdr:col>
          <xdr:colOff>76200</xdr:colOff>
          <xdr:row>39</xdr:row>
          <xdr:rowOff>38100</xdr:rowOff>
        </xdr:to>
        <xdr:sp macro="" textlink="">
          <xdr:nvSpPr>
            <xdr:cNvPr id="41986" name="Control 2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</xdr:row>
          <xdr:rowOff>0</xdr:rowOff>
        </xdr:from>
        <xdr:to>
          <xdr:col>29</xdr:col>
          <xdr:colOff>76200</xdr:colOff>
          <xdr:row>6</xdr:row>
          <xdr:rowOff>38100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38</xdr:row>
          <xdr:rowOff>0</xdr:rowOff>
        </xdr:from>
        <xdr:to>
          <xdr:col>29</xdr:col>
          <xdr:colOff>76200</xdr:colOff>
          <xdr:row>39</xdr:row>
          <xdr:rowOff>38100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</xdr:row>
          <xdr:rowOff>0</xdr:rowOff>
        </xdr:from>
        <xdr:to>
          <xdr:col>29</xdr:col>
          <xdr:colOff>76200</xdr:colOff>
          <xdr:row>6</xdr:row>
          <xdr:rowOff>38100</xdr:rowOff>
        </xdr:to>
        <xdr:sp macro="" textlink="">
          <xdr:nvSpPr>
            <xdr:cNvPr id="5121" name="Control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39</xdr:row>
          <xdr:rowOff>0</xdr:rowOff>
        </xdr:from>
        <xdr:to>
          <xdr:col>29</xdr:col>
          <xdr:colOff>76200</xdr:colOff>
          <xdr:row>40</xdr:row>
          <xdr:rowOff>38100</xdr:rowOff>
        </xdr:to>
        <xdr:sp macro="" textlink="">
          <xdr:nvSpPr>
            <xdr:cNvPr id="5122" name="Control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257175</xdr:colOff>
          <xdr:row>4</xdr:row>
          <xdr:rowOff>104775</xdr:rowOff>
        </xdr:from>
        <xdr:to>
          <xdr:col>30</xdr:col>
          <xdr:colOff>485775</xdr:colOff>
          <xdr:row>5</xdr:row>
          <xdr:rowOff>142875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257175</xdr:colOff>
          <xdr:row>38</xdr:row>
          <xdr:rowOff>104775</xdr:rowOff>
        </xdr:from>
        <xdr:to>
          <xdr:col>30</xdr:col>
          <xdr:colOff>485775</xdr:colOff>
          <xdr:row>39</xdr:row>
          <xdr:rowOff>142875</xdr:rowOff>
        </xdr:to>
        <xdr:sp macro="" textlink="">
          <xdr:nvSpPr>
            <xdr:cNvPr id="6146" name="Control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457200</xdr:colOff>
          <xdr:row>5</xdr:row>
          <xdr:rowOff>0</xdr:rowOff>
        </xdr:from>
        <xdr:to>
          <xdr:col>30</xdr:col>
          <xdr:colOff>76200</xdr:colOff>
          <xdr:row>6</xdr:row>
          <xdr:rowOff>38100</xdr:rowOff>
        </xdr:to>
        <xdr:sp macro="" textlink="">
          <xdr:nvSpPr>
            <xdr:cNvPr id="7169" name="Control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457200</xdr:colOff>
          <xdr:row>39</xdr:row>
          <xdr:rowOff>104775</xdr:rowOff>
        </xdr:from>
        <xdr:to>
          <xdr:col>30</xdr:col>
          <xdr:colOff>76200</xdr:colOff>
          <xdr:row>40</xdr:row>
          <xdr:rowOff>142875</xdr:rowOff>
        </xdr:to>
        <xdr:sp macro="" textlink="">
          <xdr:nvSpPr>
            <xdr:cNvPr id="7170" name="Control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4</xdr:row>
          <xdr:rowOff>104775</xdr:rowOff>
        </xdr:from>
        <xdr:to>
          <xdr:col>30</xdr:col>
          <xdr:colOff>457200</xdr:colOff>
          <xdr:row>5</xdr:row>
          <xdr:rowOff>142875</xdr:rowOff>
        </xdr:to>
        <xdr:sp macro="" textlink="">
          <xdr:nvSpPr>
            <xdr:cNvPr id="8193" name="Control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38</xdr:row>
          <xdr:rowOff>104775</xdr:rowOff>
        </xdr:from>
        <xdr:to>
          <xdr:col>30</xdr:col>
          <xdr:colOff>457200</xdr:colOff>
          <xdr:row>39</xdr:row>
          <xdr:rowOff>142875</xdr:rowOff>
        </xdr:to>
        <xdr:sp macro="" textlink="">
          <xdr:nvSpPr>
            <xdr:cNvPr id="8194" name="Control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</xdr:row>
          <xdr:rowOff>0</xdr:rowOff>
        </xdr:from>
        <xdr:to>
          <xdr:col>29</xdr:col>
          <xdr:colOff>76200</xdr:colOff>
          <xdr:row>6</xdr:row>
          <xdr:rowOff>38100</xdr:rowOff>
        </xdr:to>
        <xdr:sp macro="" textlink="">
          <xdr:nvSpPr>
            <xdr:cNvPr id="10241" name="Control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39</xdr:row>
          <xdr:rowOff>0</xdr:rowOff>
        </xdr:from>
        <xdr:to>
          <xdr:col>29</xdr:col>
          <xdr:colOff>76200</xdr:colOff>
          <xdr:row>40</xdr:row>
          <xdr:rowOff>38100</xdr:rowOff>
        </xdr:to>
        <xdr:sp macro="" textlink="">
          <xdr:nvSpPr>
            <xdr:cNvPr id="10242" name="Control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20.xml"/><Relationship Id="rId5" Type="http://schemas.openxmlformats.org/officeDocument/2006/relationships/image" Target="../media/image2.emf"/><Relationship Id="rId4" Type="http://schemas.openxmlformats.org/officeDocument/2006/relationships/control" Target="../activeX/activeX1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22.xml"/><Relationship Id="rId5" Type="http://schemas.openxmlformats.org/officeDocument/2006/relationships/image" Target="../media/image2.emf"/><Relationship Id="rId4" Type="http://schemas.openxmlformats.org/officeDocument/2006/relationships/control" Target="../activeX/activeX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ontrol" Target="../activeX/activeX24.xml"/><Relationship Id="rId5" Type="http://schemas.openxmlformats.org/officeDocument/2006/relationships/image" Target="../media/image2.emf"/><Relationship Id="rId4" Type="http://schemas.openxmlformats.org/officeDocument/2006/relationships/control" Target="../activeX/activeX2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control" Target="../activeX/activeX26.xml"/><Relationship Id="rId5" Type="http://schemas.openxmlformats.org/officeDocument/2006/relationships/image" Target="../media/image2.emf"/><Relationship Id="rId4" Type="http://schemas.openxmlformats.org/officeDocument/2006/relationships/control" Target="../activeX/activeX2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6" Type="http://schemas.openxmlformats.org/officeDocument/2006/relationships/control" Target="../activeX/activeX28.xml"/><Relationship Id="rId5" Type="http://schemas.openxmlformats.org/officeDocument/2006/relationships/image" Target="../media/image2.emf"/><Relationship Id="rId4" Type="http://schemas.openxmlformats.org/officeDocument/2006/relationships/control" Target="../activeX/activeX2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6" Type="http://schemas.openxmlformats.org/officeDocument/2006/relationships/control" Target="../activeX/activeX30.xml"/><Relationship Id="rId5" Type="http://schemas.openxmlformats.org/officeDocument/2006/relationships/image" Target="../media/image2.emf"/><Relationship Id="rId4" Type="http://schemas.openxmlformats.org/officeDocument/2006/relationships/control" Target="../activeX/activeX2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6" Type="http://schemas.openxmlformats.org/officeDocument/2006/relationships/control" Target="../activeX/activeX32.xml"/><Relationship Id="rId5" Type="http://schemas.openxmlformats.org/officeDocument/2006/relationships/image" Target="../media/image2.emf"/><Relationship Id="rId4" Type="http://schemas.openxmlformats.org/officeDocument/2006/relationships/control" Target="../activeX/activeX3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2.emf"/><Relationship Id="rId4" Type="http://schemas.openxmlformats.org/officeDocument/2006/relationships/control" Target="../activeX/activeX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2.emf"/><Relationship Id="rId4" Type="http://schemas.openxmlformats.org/officeDocument/2006/relationships/control" Target="../activeX/activeX5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Relationship Id="rId6" Type="http://schemas.openxmlformats.org/officeDocument/2006/relationships/control" Target="../activeX/activeX34.xml"/><Relationship Id="rId5" Type="http://schemas.openxmlformats.org/officeDocument/2006/relationships/image" Target="../media/image2.emf"/><Relationship Id="rId4" Type="http://schemas.openxmlformats.org/officeDocument/2006/relationships/control" Target="../activeX/activeX3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.bin"/><Relationship Id="rId6" Type="http://schemas.openxmlformats.org/officeDocument/2006/relationships/control" Target="../activeX/activeX36.xml"/><Relationship Id="rId5" Type="http://schemas.openxmlformats.org/officeDocument/2006/relationships/image" Target="../media/image3.emf"/><Relationship Id="rId4" Type="http://schemas.openxmlformats.org/officeDocument/2006/relationships/control" Target="../activeX/activeX35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2.bin"/><Relationship Id="rId6" Type="http://schemas.openxmlformats.org/officeDocument/2006/relationships/control" Target="../activeX/activeX38.xml"/><Relationship Id="rId5" Type="http://schemas.openxmlformats.org/officeDocument/2006/relationships/image" Target="../media/image2.emf"/><Relationship Id="rId4" Type="http://schemas.openxmlformats.org/officeDocument/2006/relationships/control" Target="../activeX/activeX37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3.bin"/><Relationship Id="rId6" Type="http://schemas.openxmlformats.org/officeDocument/2006/relationships/control" Target="../activeX/activeX40.xml"/><Relationship Id="rId5" Type="http://schemas.openxmlformats.org/officeDocument/2006/relationships/image" Target="../media/image3.emf"/><Relationship Id="rId4" Type="http://schemas.openxmlformats.org/officeDocument/2006/relationships/control" Target="../activeX/activeX39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Relationship Id="rId6" Type="http://schemas.openxmlformats.org/officeDocument/2006/relationships/control" Target="../activeX/activeX42.xml"/><Relationship Id="rId5" Type="http://schemas.openxmlformats.org/officeDocument/2006/relationships/image" Target="../media/image2.emf"/><Relationship Id="rId4" Type="http://schemas.openxmlformats.org/officeDocument/2006/relationships/control" Target="../activeX/activeX41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5.bin"/><Relationship Id="rId6" Type="http://schemas.openxmlformats.org/officeDocument/2006/relationships/control" Target="../activeX/activeX44.xml"/><Relationship Id="rId5" Type="http://schemas.openxmlformats.org/officeDocument/2006/relationships/image" Target="../media/image2.emf"/><Relationship Id="rId4" Type="http://schemas.openxmlformats.org/officeDocument/2006/relationships/control" Target="../activeX/activeX4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6.bin"/><Relationship Id="rId6" Type="http://schemas.openxmlformats.org/officeDocument/2006/relationships/control" Target="../activeX/activeX46.xml"/><Relationship Id="rId5" Type="http://schemas.openxmlformats.org/officeDocument/2006/relationships/image" Target="../media/image2.emf"/><Relationship Id="rId4" Type="http://schemas.openxmlformats.org/officeDocument/2006/relationships/control" Target="../activeX/activeX45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7.bin"/><Relationship Id="rId6" Type="http://schemas.openxmlformats.org/officeDocument/2006/relationships/control" Target="../activeX/activeX48.xml"/><Relationship Id="rId5" Type="http://schemas.openxmlformats.org/officeDocument/2006/relationships/image" Target="../media/image2.emf"/><Relationship Id="rId4" Type="http://schemas.openxmlformats.org/officeDocument/2006/relationships/control" Target="../activeX/activeX47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8.bin"/><Relationship Id="rId6" Type="http://schemas.openxmlformats.org/officeDocument/2006/relationships/control" Target="../activeX/activeX50.xml"/><Relationship Id="rId5" Type="http://schemas.openxmlformats.org/officeDocument/2006/relationships/image" Target="../media/image2.emf"/><Relationship Id="rId4" Type="http://schemas.openxmlformats.org/officeDocument/2006/relationships/control" Target="../activeX/activeX49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9.bin"/><Relationship Id="rId6" Type="http://schemas.openxmlformats.org/officeDocument/2006/relationships/control" Target="../activeX/activeX52.xml"/><Relationship Id="rId5" Type="http://schemas.openxmlformats.org/officeDocument/2006/relationships/image" Target="../media/image2.emf"/><Relationship Id="rId4" Type="http://schemas.openxmlformats.org/officeDocument/2006/relationships/control" Target="../activeX/activeX5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2.emf"/><Relationship Id="rId4" Type="http://schemas.openxmlformats.org/officeDocument/2006/relationships/control" Target="../activeX/activeX7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0.bin"/><Relationship Id="rId6" Type="http://schemas.openxmlformats.org/officeDocument/2006/relationships/control" Target="../activeX/activeX54.xml"/><Relationship Id="rId5" Type="http://schemas.openxmlformats.org/officeDocument/2006/relationships/image" Target="../media/image2.emf"/><Relationship Id="rId4" Type="http://schemas.openxmlformats.org/officeDocument/2006/relationships/control" Target="../activeX/activeX53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1.bin"/><Relationship Id="rId6" Type="http://schemas.openxmlformats.org/officeDocument/2006/relationships/control" Target="../activeX/activeX56.xml"/><Relationship Id="rId5" Type="http://schemas.openxmlformats.org/officeDocument/2006/relationships/image" Target="../media/image2.emf"/><Relationship Id="rId4" Type="http://schemas.openxmlformats.org/officeDocument/2006/relationships/control" Target="../activeX/activeX55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2.bin"/><Relationship Id="rId6" Type="http://schemas.openxmlformats.org/officeDocument/2006/relationships/control" Target="../activeX/activeX58.xml"/><Relationship Id="rId5" Type="http://schemas.openxmlformats.org/officeDocument/2006/relationships/image" Target="../media/image2.emf"/><Relationship Id="rId4" Type="http://schemas.openxmlformats.org/officeDocument/2006/relationships/control" Target="../activeX/activeX57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3.bin"/><Relationship Id="rId6" Type="http://schemas.openxmlformats.org/officeDocument/2006/relationships/control" Target="../activeX/activeX60.xml"/><Relationship Id="rId5" Type="http://schemas.openxmlformats.org/officeDocument/2006/relationships/image" Target="../media/image3.emf"/><Relationship Id="rId4" Type="http://schemas.openxmlformats.org/officeDocument/2006/relationships/control" Target="../activeX/activeX59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4.bin"/><Relationship Id="rId6" Type="http://schemas.openxmlformats.org/officeDocument/2006/relationships/control" Target="../activeX/activeX62.xml"/><Relationship Id="rId5" Type="http://schemas.openxmlformats.org/officeDocument/2006/relationships/image" Target="../media/image3.emf"/><Relationship Id="rId4" Type="http://schemas.openxmlformats.org/officeDocument/2006/relationships/control" Target="../activeX/activeX61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5.bin"/><Relationship Id="rId6" Type="http://schemas.openxmlformats.org/officeDocument/2006/relationships/control" Target="../activeX/activeX64.xml"/><Relationship Id="rId5" Type="http://schemas.openxmlformats.org/officeDocument/2006/relationships/image" Target="../media/image3.emf"/><Relationship Id="rId4" Type="http://schemas.openxmlformats.org/officeDocument/2006/relationships/control" Target="../activeX/activeX6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6.bin"/><Relationship Id="rId6" Type="http://schemas.openxmlformats.org/officeDocument/2006/relationships/control" Target="../activeX/activeX66.xml"/><Relationship Id="rId5" Type="http://schemas.openxmlformats.org/officeDocument/2006/relationships/image" Target="../media/image2.emf"/><Relationship Id="rId4" Type="http://schemas.openxmlformats.org/officeDocument/2006/relationships/control" Target="../activeX/activeX65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7.bin"/><Relationship Id="rId6" Type="http://schemas.openxmlformats.org/officeDocument/2006/relationships/control" Target="../activeX/activeX68.xml"/><Relationship Id="rId5" Type="http://schemas.openxmlformats.org/officeDocument/2006/relationships/image" Target="../media/image2.emf"/><Relationship Id="rId4" Type="http://schemas.openxmlformats.org/officeDocument/2006/relationships/control" Target="../activeX/activeX67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8.bin"/><Relationship Id="rId6" Type="http://schemas.openxmlformats.org/officeDocument/2006/relationships/control" Target="../activeX/activeX70.xml"/><Relationship Id="rId5" Type="http://schemas.openxmlformats.org/officeDocument/2006/relationships/image" Target="../media/image3.emf"/><Relationship Id="rId4" Type="http://schemas.openxmlformats.org/officeDocument/2006/relationships/control" Target="../activeX/activeX69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9.bin"/><Relationship Id="rId6" Type="http://schemas.openxmlformats.org/officeDocument/2006/relationships/control" Target="../activeX/activeX72.xml"/><Relationship Id="rId5" Type="http://schemas.openxmlformats.org/officeDocument/2006/relationships/image" Target="../media/image3.emf"/><Relationship Id="rId4" Type="http://schemas.openxmlformats.org/officeDocument/2006/relationships/control" Target="../activeX/activeX7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2.emf"/><Relationship Id="rId4" Type="http://schemas.openxmlformats.org/officeDocument/2006/relationships/control" Target="../activeX/activeX9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50.bin"/><Relationship Id="rId6" Type="http://schemas.openxmlformats.org/officeDocument/2006/relationships/control" Target="../activeX/activeX74.xml"/><Relationship Id="rId5" Type="http://schemas.openxmlformats.org/officeDocument/2006/relationships/image" Target="../media/image2.emf"/><Relationship Id="rId4" Type="http://schemas.openxmlformats.org/officeDocument/2006/relationships/control" Target="../activeX/activeX7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2.xml"/><Relationship Id="rId5" Type="http://schemas.openxmlformats.org/officeDocument/2006/relationships/image" Target="../media/image3.emf"/><Relationship Id="rId4" Type="http://schemas.openxmlformats.org/officeDocument/2006/relationships/control" Target="../activeX/activeX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4.xml"/><Relationship Id="rId5" Type="http://schemas.openxmlformats.org/officeDocument/2006/relationships/image" Target="../media/image3.emf"/><Relationship Id="rId4" Type="http://schemas.openxmlformats.org/officeDocument/2006/relationships/control" Target="../activeX/activeX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6.xml"/><Relationship Id="rId5" Type="http://schemas.openxmlformats.org/officeDocument/2006/relationships/image" Target="../media/image3.emf"/><Relationship Id="rId4" Type="http://schemas.openxmlformats.org/officeDocument/2006/relationships/control" Target="../activeX/activeX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18.xml"/><Relationship Id="rId5" Type="http://schemas.openxmlformats.org/officeDocument/2006/relationships/image" Target="../media/image2.emf"/><Relationship Id="rId4" Type="http://schemas.openxmlformats.org/officeDocument/2006/relationships/control" Target="../activeX/activeX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P71"/>
  <sheetViews>
    <sheetView zoomScaleNormal="100" workbookViewId="0">
      <pane xSplit="2" ySplit="9" topLeftCell="C61" activePane="bottomRight" state="frozen"/>
      <selection pane="topRight" activeCell="C1" sqref="C1"/>
      <selection pane="bottomLeft" activeCell="A10" sqref="A10"/>
      <selection pane="bottomRight" activeCell="I72" sqref="I72"/>
    </sheetView>
  </sheetViews>
  <sheetFormatPr defaultRowHeight="15" x14ac:dyDescent="0.25"/>
  <cols>
    <col min="1" max="1" width="6" customWidth="1"/>
    <col min="2" max="2" width="42.28515625" customWidth="1"/>
    <col min="8" max="8" width="10.5703125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7"/>
      <c r="J1" s="7"/>
      <c r="K1" s="7"/>
      <c r="L1" s="7"/>
      <c r="M1" s="7"/>
      <c r="N1" s="7"/>
    </row>
    <row r="2" spans="1:42" ht="15" customHeight="1" thickBot="1" x14ac:dyDescent="0.3">
      <c r="A2" s="280" t="s">
        <v>1</v>
      </c>
      <c r="B2" s="280"/>
      <c r="C2" s="280"/>
      <c r="D2" s="280"/>
      <c r="E2" s="280"/>
      <c r="F2" s="280"/>
      <c r="G2" s="280"/>
      <c r="H2" s="280"/>
      <c r="I2" s="7"/>
      <c r="J2" s="7"/>
      <c r="K2" s="7"/>
      <c r="L2" s="7"/>
      <c r="M2" s="7"/>
      <c r="N2" s="7"/>
    </row>
    <row r="3" spans="1:42" ht="15.75" thickBot="1" x14ac:dyDescent="0.3">
      <c r="A3" s="1"/>
      <c r="H3" s="17" t="s">
        <v>298</v>
      </c>
    </row>
    <row r="4" spans="1:42" ht="13.5" customHeight="1" x14ac:dyDescent="0.25">
      <c r="A4" s="281" t="s">
        <v>2</v>
      </c>
      <c r="B4" s="281"/>
      <c r="C4" s="281"/>
      <c r="D4" s="281"/>
      <c r="E4" s="281"/>
      <c r="F4" s="281"/>
      <c r="G4" s="281"/>
      <c r="H4" s="281"/>
      <c r="I4" s="8"/>
      <c r="J4" s="8"/>
      <c r="K4" s="8"/>
      <c r="L4" s="8"/>
      <c r="M4" s="8"/>
      <c r="N4" s="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9"/>
      <c r="J5" s="9"/>
      <c r="K5" s="9"/>
      <c r="L5" s="9"/>
      <c r="M5" s="9"/>
      <c r="N5" s="9"/>
    </row>
    <row r="6" spans="1:42" ht="15" customHeight="1" x14ac:dyDescent="0.25">
      <c r="A6" s="279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 t="s">
        <v>5</v>
      </c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8" spans="1:42" ht="30" x14ac:dyDescent="0.25">
      <c r="A8" s="2" t="s">
        <v>6</v>
      </c>
      <c r="B8" s="2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" t="s">
        <v>293</v>
      </c>
      <c r="H8" s="2" t="s">
        <v>12</v>
      </c>
    </row>
    <row r="9" spans="1:42" x14ac:dyDescent="0.25">
      <c r="A9" s="5"/>
      <c r="H9" s="6"/>
    </row>
    <row r="10" spans="1:42" ht="15" customHeight="1" x14ac:dyDescent="0.25">
      <c r="A10" s="268">
        <v>1</v>
      </c>
      <c r="B10" s="3" t="s">
        <v>13</v>
      </c>
      <c r="C10" s="4">
        <v>81</v>
      </c>
      <c r="D10" s="4">
        <v>48</v>
      </c>
      <c r="E10" s="4">
        <v>67</v>
      </c>
      <c r="F10" s="263">
        <f>C10+D10+E10</f>
        <v>196</v>
      </c>
      <c r="G10" s="4">
        <v>0</v>
      </c>
      <c r="H10" s="4">
        <v>90</v>
      </c>
    </row>
    <row r="11" spans="1:42" ht="15" customHeight="1" x14ac:dyDescent="0.25">
      <c r="A11" s="268">
        <v>2</v>
      </c>
      <c r="B11" s="3" t="s">
        <v>14</v>
      </c>
      <c r="C11" s="4">
        <v>0</v>
      </c>
      <c r="D11" s="4">
        <v>4</v>
      </c>
      <c r="E11" s="4">
        <v>25</v>
      </c>
      <c r="F11" s="263">
        <f t="shared" ref="F11:F64" si="0">C11+D11+E11</f>
        <v>29</v>
      </c>
      <c r="G11" s="4">
        <v>0</v>
      </c>
      <c r="H11" s="4">
        <v>27</v>
      </c>
    </row>
    <row r="12" spans="1:42" ht="15" customHeight="1" x14ac:dyDescent="0.25">
      <c r="A12" s="268">
        <v>3</v>
      </c>
      <c r="B12" s="3" t="s">
        <v>15</v>
      </c>
      <c r="C12" s="4">
        <v>31</v>
      </c>
      <c r="D12" s="4">
        <v>79</v>
      </c>
      <c r="E12" s="4">
        <v>64</v>
      </c>
      <c r="F12" s="263">
        <f t="shared" si="0"/>
        <v>174</v>
      </c>
      <c r="G12" s="4">
        <v>2</v>
      </c>
      <c r="H12" s="4">
        <v>245</v>
      </c>
    </row>
    <row r="13" spans="1:42" ht="15" customHeight="1" x14ac:dyDescent="0.25">
      <c r="A13" s="268">
        <v>4</v>
      </c>
      <c r="B13" s="3" t="s">
        <v>16</v>
      </c>
      <c r="C13" s="4">
        <v>178</v>
      </c>
      <c r="D13" s="4">
        <v>139</v>
      </c>
      <c r="E13" s="4">
        <v>105</v>
      </c>
      <c r="F13" s="263">
        <f t="shared" si="0"/>
        <v>422</v>
      </c>
      <c r="G13" s="4">
        <v>4</v>
      </c>
      <c r="H13" s="4">
        <v>609</v>
      </c>
    </row>
    <row r="14" spans="1:42" ht="15" customHeight="1" x14ac:dyDescent="0.25">
      <c r="A14" s="268">
        <v>5</v>
      </c>
      <c r="B14" s="3" t="s">
        <v>17</v>
      </c>
      <c r="C14" s="4">
        <v>81</v>
      </c>
      <c r="D14" s="4">
        <v>24</v>
      </c>
      <c r="E14" s="4">
        <v>38</v>
      </c>
      <c r="F14" s="263">
        <f t="shared" si="0"/>
        <v>143</v>
      </c>
      <c r="G14" s="4">
        <v>0</v>
      </c>
      <c r="H14" s="4">
        <v>138</v>
      </c>
    </row>
    <row r="15" spans="1:42" ht="15" customHeight="1" x14ac:dyDescent="0.25">
      <c r="A15" s="268">
        <v>6</v>
      </c>
      <c r="B15" s="3" t="s">
        <v>18</v>
      </c>
      <c r="C15" s="4">
        <v>29</v>
      </c>
      <c r="D15" s="4">
        <v>82</v>
      </c>
      <c r="E15" s="4">
        <v>83</v>
      </c>
      <c r="F15" s="263">
        <f t="shared" si="0"/>
        <v>194</v>
      </c>
      <c r="G15" s="4">
        <v>0</v>
      </c>
      <c r="H15" s="4">
        <v>250</v>
      </c>
    </row>
    <row r="16" spans="1:42" ht="15" customHeight="1" x14ac:dyDescent="0.25">
      <c r="A16" s="273">
        <v>7</v>
      </c>
      <c r="B16" s="271" t="s">
        <v>19</v>
      </c>
      <c r="C16" s="272">
        <v>238</v>
      </c>
      <c r="D16" s="272">
        <v>139</v>
      </c>
      <c r="E16" s="272">
        <v>90</v>
      </c>
      <c r="F16" s="263">
        <f t="shared" si="0"/>
        <v>467</v>
      </c>
      <c r="G16" s="4">
        <v>51</v>
      </c>
      <c r="H16" s="4">
        <v>394</v>
      </c>
    </row>
    <row r="17" spans="1:8" ht="15" customHeight="1" x14ac:dyDescent="0.25">
      <c r="A17" s="268">
        <v>8</v>
      </c>
      <c r="B17" s="3" t="s">
        <v>20</v>
      </c>
      <c r="C17" s="4">
        <v>14</v>
      </c>
      <c r="D17" s="4">
        <v>32</v>
      </c>
      <c r="E17" s="4">
        <v>64</v>
      </c>
      <c r="F17" s="263">
        <f t="shared" si="0"/>
        <v>110</v>
      </c>
      <c r="G17" s="4">
        <v>1</v>
      </c>
      <c r="H17" s="4">
        <v>96</v>
      </c>
    </row>
    <row r="18" spans="1:8" ht="15" customHeight="1" x14ac:dyDescent="0.25">
      <c r="A18" s="268">
        <v>9</v>
      </c>
      <c r="B18" s="3" t="s">
        <v>21</v>
      </c>
      <c r="C18" s="4">
        <v>8</v>
      </c>
      <c r="D18" s="4">
        <v>15</v>
      </c>
      <c r="E18" s="4">
        <v>37</v>
      </c>
      <c r="F18" s="263">
        <f t="shared" si="0"/>
        <v>60</v>
      </c>
      <c r="G18" s="4">
        <v>3</v>
      </c>
      <c r="H18" s="4">
        <v>67</v>
      </c>
    </row>
    <row r="19" spans="1:8" ht="15" customHeight="1" x14ac:dyDescent="0.25">
      <c r="A19" s="268">
        <v>10</v>
      </c>
      <c r="B19" s="3" t="s">
        <v>22</v>
      </c>
      <c r="C19" s="4">
        <v>22</v>
      </c>
      <c r="D19" s="4">
        <v>34</v>
      </c>
      <c r="E19" s="4">
        <v>34</v>
      </c>
      <c r="F19" s="263">
        <f t="shared" si="0"/>
        <v>90</v>
      </c>
      <c r="G19" s="4">
        <v>2</v>
      </c>
      <c r="H19" s="4">
        <v>175</v>
      </c>
    </row>
    <row r="20" spans="1:8" ht="15" customHeight="1" x14ac:dyDescent="0.25">
      <c r="A20" s="268">
        <v>11</v>
      </c>
      <c r="B20" s="3" t="s">
        <v>23</v>
      </c>
      <c r="C20" s="4">
        <v>0</v>
      </c>
      <c r="D20" s="4">
        <v>4</v>
      </c>
      <c r="E20" s="4">
        <v>22</v>
      </c>
      <c r="F20" s="263">
        <f t="shared" si="0"/>
        <v>26</v>
      </c>
      <c r="G20" s="4">
        <v>1</v>
      </c>
      <c r="H20" s="4">
        <v>25</v>
      </c>
    </row>
    <row r="21" spans="1:8" ht="15" customHeight="1" x14ac:dyDescent="0.25">
      <c r="A21" s="268">
        <v>12</v>
      </c>
      <c r="B21" s="3" t="s">
        <v>24</v>
      </c>
      <c r="C21" s="4">
        <v>14</v>
      </c>
      <c r="D21" s="4">
        <v>7</v>
      </c>
      <c r="E21" s="4">
        <v>37</v>
      </c>
      <c r="F21" s="263">
        <f t="shared" si="0"/>
        <v>58</v>
      </c>
      <c r="G21" s="4">
        <v>0</v>
      </c>
      <c r="H21" s="4">
        <v>49</v>
      </c>
    </row>
    <row r="22" spans="1:8" ht="15" customHeight="1" x14ac:dyDescent="0.25">
      <c r="A22" s="268">
        <v>13</v>
      </c>
      <c r="B22" s="3" t="s">
        <v>25</v>
      </c>
      <c r="C22" s="4">
        <v>12</v>
      </c>
      <c r="D22" s="4">
        <v>14</v>
      </c>
      <c r="E22" s="4">
        <v>46</v>
      </c>
      <c r="F22" s="263">
        <f t="shared" si="0"/>
        <v>72</v>
      </c>
      <c r="G22" s="4">
        <v>0</v>
      </c>
      <c r="H22" s="4">
        <v>79</v>
      </c>
    </row>
    <row r="23" spans="1:8" ht="15" customHeight="1" x14ac:dyDescent="0.25">
      <c r="A23" s="268">
        <v>14</v>
      </c>
      <c r="B23" s="3" t="s">
        <v>26</v>
      </c>
      <c r="C23" s="4">
        <v>9</v>
      </c>
      <c r="D23" s="4">
        <v>15</v>
      </c>
      <c r="E23" s="4">
        <v>15</v>
      </c>
      <c r="F23" s="263">
        <f t="shared" si="0"/>
        <v>39</v>
      </c>
      <c r="G23" s="4">
        <v>3</v>
      </c>
      <c r="H23" s="4">
        <v>31</v>
      </c>
    </row>
    <row r="24" spans="1:8" ht="15" customHeight="1" x14ac:dyDescent="0.25">
      <c r="A24" s="268">
        <v>15</v>
      </c>
      <c r="B24" s="3" t="s">
        <v>27</v>
      </c>
      <c r="C24" s="4">
        <v>84</v>
      </c>
      <c r="D24" s="4">
        <v>88</v>
      </c>
      <c r="E24" s="4">
        <v>110</v>
      </c>
      <c r="F24" s="263">
        <f t="shared" si="0"/>
        <v>282</v>
      </c>
      <c r="G24" s="4">
        <v>7</v>
      </c>
      <c r="H24" s="4">
        <v>433</v>
      </c>
    </row>
    <row r="25" spans="1:8" ht="15" customHeight="1" x14ac:dyDescent="0.25">
      <c r="A25" s="268">
        <v>16</v>
      </c>
      <c r="B25" s="3" t="s">
        <v>28</v>
      </c>
      <c r="C25" s="4">
        <v>16</v>
      </c>
      <c r="D25" s="4">
        <v>16</v>
      </c>
      <c r="E25" s="4">
        <v>46</v>
      </c>
      <c r="F25" s="263">
        <f t="shared" si="0"/>
        <v>78</v>
      </c>
      <c r="G25" s="4">
        <v>0</v>
      </c>
      <c r="H25" s="4">
        <v>78</v>
      </c>
    </row>
    <row r="26" spans="1:8" ht="15" customHeight="1" x14ac:dyDescent="0.25">
      <c r="A26" s="268">
        <v>17</v>
      </c>
      <c r="B26" s="3" t="s">
        <v>29</v>
      </c>
      <c r="C26" s="4">
        <v>48</v>
      </c>
      <c r="D26" s="4">
        <v>51</v>
      </c>
      <c r="E26" s="4">
        <v>70</v>
      </c>
      <c r="F26" s="263">
        <f t="shared" si="0"/>
        <v>169</v>
      </c>
      <c r="G26" s="4">
        <v>0</v>
      </c>
      <c r="H26" s="4">
        <v>119</v>
      </c>
    </row>
    <row r="27" spans="1:8" ht="15" customHeight="1" x14ac:dyDescent="0.25">
      <c r="A27" s="268">
        <v>18</v>
      </c>
      <c r="B27" s="3" t="s">
        <v>30</v>
      </c>
      <c r="C27" s="4">
        <v>104</v>
      </c>
      <c r="D27" s="4">
        <v>82</v>
      </c>
      <c r="E27" s="4">
        <v>92</v>
      </c>
      <c r="F27" s="263">
        <f t="shared" si="0"/>
        <v>278</v>
      </c>
      <c r="G27" s="4">
        <v>2</v>
      </c>
      <c r="H27" s="4">
        <v>584</v>
      </c>
    </row>
    <row r="28" spans="1:8" ht="15" customHeight="1" x14ac:dyDescent="0.25">
      <c r="A28" s="268">
        <v>19</v>
      </c>
      <c r="B28" s="3" t="s">
        <v>31</v>
      </c>
      <c r="C28" s="4">
        <v>0</v>
      </c>
      <c r="D28" s="4">
        <v>0</v>
      </c>
      <c r="E28" s="4">
        <v>13</v>
      </c>
      <c r="F28" s="263">
        <f t="shared" si="0"/>
        <v>13</v>
      </c>
      <c r="G28" s="4">
        <v>0</v>
      </c>
      <c r="H28" s="4">
        <v>23</v>
      </c>
    </row>
    <row r="29" spans="1:8" ht="15" customHeight="1" x14ac:dyDescent="0.25">
      <c r="A29" s="268">
        <v>20</v>
      </c>
      <c r="B29" s="3" t="s">
        <v>32</v>
      </c>
      <c r="C29" s="4">
        <v>4</v>
      </c>
      <c r="D29" s="4">
        <v>16</v>
      </c>
      <c r="E29" s="4">
        <v>28</v>
      </c>
      <c r="F29" s="263">
        <f t="shared" si="0"/>
        <v>48</v>
      </c>
      <c r="G29" s="4">
        <v>2</v>
      </c>
      <c r="H29" s="4">
        <v>45</v>
      </c>
    </row>
    <row r="30" spans="1:8" ht="15" customHeight="1" thickBot="1" x14ac:dyDescent="0.3">
      <c r="A30" s="269">
        <v>21</v>
      </c>
      <c r="B30" s="18" t="s">
        <v>33</v>
      </c>
      <c r="C30" s="19">
        <v>0</v>
      </c>
      <c r="D30" s="19">
        <v>0</v>
      </c>
      <c r="E30" s="19">
        <v>2</v>
      </c>
      <c r="F30" s="93">
        <f t="shared" si="0"/>
        <v>2</v>
      </c>
      <c r="G30" s="19">
        <v>0</v>
      </c>
      <c r="H30" s="19">
        <v>2</v>
      </c>
    </row>
    <row r="31" spans="1:8" ht="15" customHeight="1" thickBot="1" x14ac:dyDescent="0.3">
      <c r="A31" s="29"/>
      <c r="B31" s="30" t="s">
        <v>34</v>
      </c>
      <c r="C31" s="31">
        <f>SUM(C10:C30)</f>
        <v>973</v>
      </c>
      <c r="D31" s="31">
        <f t="shared" ref="D31:H31" si="1">SUM(D10:D30)</f>
        <v>889</v>
      </c>
      <c r="E31" s="31">
        <f t="shared" si="1"/>
        <v>1088</v>
      </c>
      <c r="F31" s="31">
        <f t="shared" si="1"/>
        <v>2950</v>
      </c>
      <c r="G31" s="31">
        <f t="shared" si="1"/>
        <v>78</v>
      </c>
      <c r="H31" s="32">
        <f t="shared" si="1"/>
        <v>3559</v>
      </c>
    </row>
    <row r="32" spans="1:8" ht="15" customHeight="1" x14ac:dyDescent="0.25">
      <c r="A32" s="270">
        <v>22</v>
      </c>
      <c r="B32" s="22" t="s">
        <v>35</v>
      </c>
      <c r="C32" s="23">
        <v>0</v>
      </c>
      <c r="D32" s="23">
        <v>0</v>
      </c>
      <c r="E32" s="23">
        <v>4</v>
      </c>
      <c r="F32" s="264">
        <f t="shared" si="0"/>
        <v>4</v>
      </c>
      <c r="G32" s="23">
        <v>0</v>
      </c>
      <c r="H32" s="23">
        <v>0</v>
      </c>
    </row>
    <row r="33" spans="1:8" ht="15" customHeight="1" x14ac:dyDescent="0.25">
      <c r="A33" s="268">
        <v>23</v>
      </c>
      <c r="B33" s="3" t="s">
        <v>36</v>
      </c>
      <c r="C33" s="4">
        <v>0</v>
      </c>
      <c r="D33" s="4">
        <v>0</v>
      </c>
      <c r="E33" s="4">
        <v>3</v>
      </c>
      <c r="F33" s="263">
        <f t="shared" si="0"/>
        <v>3</v>
      </c>
      <c r="G33" s="4">
        <v>0</v>
      </c>
      <c r="H33" s="4">
        <v>3</v>
      </c>
    </row>
    <row r="34" spans="1:8" ht="15" customHeight="1" x14ac:dyDescent="0.25">
      <c r="A34" s="268">
        <v>24</v>
      </c>
      <c r="B34" s="3" t="s">
        <v>37</v>
      </c>
      <c r="C34" s="4">
        <v>0</v>
      </c>
      <c r="D34" s="4">
        <v>0</v>
      </c>
      <c r="E34" s="4">
        <v>7</v>
      </c>
      <c r="F34" s="263">
        <f t="shared" si="0"/>
        <v>7</v>
      </c>
      <c r="G34" s="4">
        <v>0</v>
      </c>
      <c r="H34" s="4">
        <v>1</v>
      </c>
    </row>
    <row r="35" spans="1:8" ht="15" customHeight="1" x14ac:dyDescent="0.25">
      <c r="A35" s="268">
        <v>25</v>
      </c>
      <c r="B35" s="3" t="s">
        <v>38</v>
      </c>
      <c r="C35" s="4">
        <v>0</v>
      </c>
      <c r="D35" s="4">
        <v>0</v>
      </c>
      <c r="E35" s="4">
        <v>2</v>
      </c>
      <c r="F35" s="263">
        <f t="shared" si="0"/>
        <v>2</v>
      </c>
      <c r="G35" s="4">
        <v>0</v>
      </c>
      <c r="H35" s="4">
        <v>3</v>
      </c>
    </row>
    <row r="36" spans="1:8" ht="15" customHeight="1" x14ac:dyDescent="0.25">
      <c r="A36" s="268">
        <v>26</v>
      </c>
      <c r="B36" s="3" t="s">
        <v>39</v>
      </c>
      <c r="C36" s="4">
        <v>0</v>
      </c>
      <c r="D36" s="4">
        <v>3</v>
      </c>
      <c r="E36" s="4">
        <v>5</v>
      </c>
      <c r="F36" s="263">
        <f t="shared" si="0"/>
        <v>8</v>
      </c>
      <c r="G36" s="4">
        <v>0</v>
      </c>
      <c r="H36" s="4">
        <v>8</v>
      </c>
    </row>
    <row r="37" spans="1:8" ht="15" customHeight="1" thickBot="1" x14ac:dyDescent="0.3">
      <c r="A37" s="269">
        <v>27</v>
      </c>
      <c r="B37" s="18" t="s">
        <v>40</v>
      </c>
      <c r="C37" s="19">
        <v>361</v>
      </c>
      <c r="D37" s="19">
        <v>360</v>
      </c>
      <c r="E37" s="19">
        <v>342</v>
      </c>
      <c r="F37" s="93">
        <f t="shared" si="0"/>
        <v>1063</v>
      </c>
      <c r="G37" s="19">
        <v>19</v>
      </c>
      <c r="H37" s="19">
        <v>3702</v>
      </c>
    </row>
    <row r="38" spans="1:8" ht="15" customHeight="1" thickBot="1" x14ac:dyDescent="0.3">
      <c r="A38" s="29"/>
      <c r="B38" s="30" t="s">
        <v>34</v>
      </c>
      <c r="C38" s="31">
        <f>SUM(C32:C37)</f>
        <v>361</v>
      </c>
      <c r="D38" s="31">
        <f t="shared" ref="D38:H38" si="2">SUM(D32:D37)</f>
        <v>363</v>
      </c>
      <c r="E38" s="31">
        <f t="shared" si="2"/>
        <v>363</v>
      </c>
      <c r="F38" s="31">
        <f t="shared" si="2"/>
        <v>1087</v>
      </c>
      <c r="G38" s="31">
        <f t="shared" si="2"/>
        <v>19</v>
      </c>
      <c r="H38" s="32">
        <f t="shared" si="2"/>
        <v>3717</v>
      </c>
    </row>
    <row r="39" spans="1:8" ht="15" customHeight="1" x14ac:dyDescent="0.25">
      <c r="A39" s="270">
        <v>28</v>
      </c>
      <c r="B39" s="22" t="s">
        <v>41</v>
      </c>
      <c r="C39" s="23">
        <v>18</v>
      </c>
      <c r="D39" s="23">
        <v>36</v>
      </c>
      <c r="E39" s="23">
        <v>52</v>
      </c>
      <c r="F39" s="264">
        <f t="shared" si="0"/>
        <v>106</v>
      </c>
      <c r="G39" s="23">
        <v>0</v>
      </c>
      <c r="H39" s="23">
        <v>372</v>
      </c>
    </row>
    <row r="40" spans="1:8" ht="15" customHeight="1" x14ac:dyDescent="0.25">
      <c r="A40" s="268">
        <v>29</v>
      </c>
      <c r="B40" s="3" t="s">
        <v>42</v>
      </c>
      <c r="C40" s="4">
        <v>0</v>
      </c>
      <c r="D40" s="4">
        <v>0</v>
      </c>
      <c r="E40" s="4">
        <v>0</v>
      </c>
      <c r="F40" s="263">
        <f t="shared" si="0"/>
        <v>0</v>
      </c>
      <c r="G40" s="4">
        <v>0</v>
      </c>
      <c r="H40" s="4">
        <v>0</v>
      </c>
    </row>
    <row r="41" spans="1:8" ht="15" customHeight="1" x14ac:dyDescent="0.25">
      <c r="A41" s="268">
        <v>30</v>
      </c>
      <c r="B41" s="3" t="s">
        <v>43</v>
      </c>
      <c r="C41" s="4">
        <v>0</v>
      </c>
      <c r="D41" s="4">
        <v>0</v>
      </c>
      <c r="E41" s="4">
        <v>1</v>
      </c>
      <c r="F41" s="263">
        <f t="shared" si="0"/>
        <v>1</v>
      </c>
      <c r="G41" s="4">
        <v>0</v>
      </c>
      <c r="H41" s="4">
        <v>0</v>
      </c>
    </row>
    <row r="42" spans="1:8" ht="15" customHeight="1" x14ac:dyDescent="0.25">
      <c r="A42" s="268">
        <v>31</v>
      </c>
      <c r="B42" s="3" t="s">
        <v>44</v>
      </c>
      <c r="C42" s="4">
        <v>12</v>
      </c>
      <c r="D42" s="4">
        <v>45</v>
      </c>
      <c r="E42" s="4">
        <v>57</v>
      </c>
      <c r="F42" s="263">
        <f t="shared" si="0"/>
        <v>114</v>
      </c>
      <c r="G42" s="4">
        <v>0</v>
      </c>
      <c r="H42" s="4">
        <v>241</v>
      </c>
    </row>
    <row r="43" spans="1:8" ht="15" customHeight="1" x14ac:dyDescent="0.25">
      <c r="A43" s="268">
        <v>32</v>
      </c>
      <c r="B43" s="3" t="s">
        <v>45</v>
      </c>
      <c r="C43" s="4">
        <v>51</v>
      </c>
      <c r="D43" s="4">
        <v>62</v>
      </c>
      <c r="E43" s="4">
        <v>73</v>
      </c>
      <c r="F43" s="263">
        <f t="shared" si="0"/>
        <v>186</v>
      </c>
      <c r="G43" s="4">
        <v>3</v>
      </c>
      <c r="H43" s="4">
        <v>340</v>
      </c>
    </row>
    <row r="44" spans="1:8" ht="15" customHeight="1" x14ac:dyDescent="0.25">
      <c r="A44" s="268">
        <v>33</v>
      </c>
      <c r="B44" s="3" t="s">
        <v>46</v>
      </c>
      <c r="C44" s="4">
        <v>40</v>
      </c>
      <c r="D44" s="4">
        <v>20</v>
      </c>
      <c r="E44" s="4">
        <v>20</v>
      </c>
      <c r="F44" s="263">
        <f t="shared" si="0"/>
        <v>80</v>
      </c>
      <c r="G44" s="4">
        <v>1</v>
      </c>
      <c r="H44" s="4">
        <v>57</v>
      </c>
    </row>
    <row r="45" spans="1:8" ht="15" customHeight="1" x14ac:dyDescent="0.25">
      <c r="A45" s="268">
        <v>34</v>
      </c>
      <c r="B45" s="3" t="s">
        <v>47</v>
      </c>
      <c r="C45" s="4">
        <v>0</v>
      </c>
      <c r="D45" s="4">
        <v>0</v>
      </c>
      <c r="E45" s="4">
        <v>2</v>
      </c>
      <c r="F45" s="263">
        <f t="shared" si="0"/>
        <v>2</v>
      </c>
      <c r="G45" s="4">
        <v>0</v>
      </c>
      <c r="H45" s="4">
        <v>4</v>
      </c>
    </row>
    <row r="46" spans="1:8" ht="15" customHeight="1" x14ac:dyDescent="0.25">
      <c r="A46" s="268">
        <v>35</v>
      </c>
      <c r="B46" s="3" t="s">
        <v>48</v>
      </c>
      <c r="C46" s="4">
        <v>0</v>
      </c>
      <c r="D46" s="4">
        <v>0</v>
      </c>
      <c r="E46" s="4">
        <v>7</v>
      </c>
      <c r="F46" s="263">
        <f t="shared" si="0"/>
        <v>7</v>
      </c>
      <c r="G46" s="4">
        <v>0</v>
      </c>
      <c r="H46" s="4">
        <v>7</v>
      </c>
    </row>
    <row r="47" spans="1:8" ht="15" customHeight="1" x14ac:dyDescent="0.25">
      <c r="A47" s="268">
        <v>36</v>
      </c>
      <c r="B47" s="3" t="s">
        <v>49</v>
      </c>
      <c r="C47" s="4">
        <v>0</v>
      </c>
      <c r="D47" s="4">
        <v>0</v>
      </c>
      <c r="E47" s="4">
        <v>1</v>
      </c>
      <c r="F47" s="263">
        <f t="shared" si="0"/>
        <v>1</v>
      </c>
      <c r="G47" s="4">
        <v>0</v>
      </c>
      <c r="H47" s="4">
        <v>0</v>
      </c>
    </row>
    <row r="48" spans="1:8" ht="15" customHeight="1" x14ac:dyDescent="0.25">
      <c r="A48" s="268">
        <v>37</v>
      </c>
      <c r="B48" s="3" t="s">
        <v>50</v>
      </c>
      <c r="C48" s="4">
        <v>0</v>
      </c>
      <c r="D48" s="4">
        <v>0</v>
      </c>
      <c r="E48" s="4">
        <v>2</v>
      </c>
      <c r="F48" s="263">
        <f t="shared" si="0"/>
        <v>2</v>
      </c>
      <c r="G48" s="4">
        <v>0</v>
      </c>
      <c r="H48" s="4">
        <v>0</v>
      </c>
    </row>
    <row r="49" spans="1:8" ht="15" customHeight="1" x14ac:dyDescent="0.25">
      <c r="A49" s="268">
        <v>38</v>
      </c>
      <c r="B49" s="3" t="s">
        <v>51</v>
      </c>
      <c r="C49" s="4">
        <v>1</v>
      </c>
      <c r="D49" s="4">
        <v>6</v>
      </c>
      <c r="E49" s="4">
        <v>3</v>
      </c>
      <c r="F49" s="263">
        <f t="shared" si="0"/>
        <v>10</v>
      </c>
      <c r="G49" s="4">
        <v>0</v>
      </c>
      <c r="H49" s="4">
        <v>10</v>
      </c>
    </row>
    <row r="50" spans="1:8" ht="15" customHeight="1" x14ac:dyDescent="0.25">
      <c r="A50" s="268">
        <v>39</v>
      </c>
      <c r="B50" s="3" t="s">
        <v>52</v>
      </c>
      <c r="C50" s="4">
        <v>0</v>
      </c>
      <c r="D50" s="4">
        <v>2</v>
      </c>
      <c r="E50" s="4">
        <v>0</v>
      </c>
      <c r="F50" s="263">
        <f t="shared" si="0"/>
        <v>2</v>
      </c>
      <c r="G50" s="4">
        <v>0</v>
      </c>
      <c r="H50" s="4">
        <v>2</v>
      </c>
    </row>
    <row r="51" spans="1:8" ht="15" customHeight="1" x14ac:dyDescent="0.25">
      <c r="A51" s="268">
        <v>40</v>
      </c>
      <c r="B51" s="3" t="s">
        <v>53</v>
      </c>
      <c r="C51" s="4">
        <v>0</v>
      </c>
      <c r="D51" s="4">
        <v>0</v>
      </c>
      <c r="E51" s="4">
        <v>8</v>
      </c>
      <c r="F51" s="263">
        <f t="shared" si="0"/>
        <v>8</v>
      </c>
      <c r="G51" s="4">
        <v>0</v>
      </c>
      <c r="H51" s="4">
        <v>5</v>
      </c>
    </row>
    <row r="52" spans="1:8" ht="15" customHeight="1" x14ac:dyDescent="0.25">
      <c r="A52" s="268">
        <v>41</v>
      </c>
      <c r="B52" s="3" t="s">
        <v>54</v>
      </c>
      <c r="C52" s="4">
        <v>2</v>
      </c>
      <c r="D52" s="4">
        <v>9</v>
      </c>
      <c r="E52" s="4">
        <v>2</v>
      </c>
      <c r="F52" s="263">
        <f t="shared" si="0"/>
        <v>13</v>
      </c>
      <c r="G52" s="4">
        <v>0</v>
      </c>
      <c r="H52" s="4">
        <v>13</v>
      </c>
    </row>
    <row r="53" spans="1:8" ht="15" customHeight="1" x14ac:dyDescent="0.25">
      <c r="A53" s="268">
        <v>42</v>
      </c>
      <c r="B53" s="3" t="s">
        <v>55</v>
      </c>
      <c r="C53" s="4">
        <v>0</v>
      </c>
      <c r="D53" s="4">
        <v>0</v>
      </c>
      <c r="E53" s="4">
        <v>19</v>
      </c>
      <c r="F53" s="263">
        <f t="shared" si="0"/>
        <v>19</v>
      </c>
      <c r="G53" s="4">
        <v>0</v>
      </c>
      <c r="H53" s="4">
        <v>19</v>
      </c>
    </row>
    <row r="54" spans="1:8" ht="15" customHeight="1" x14ac:dyDescent="0.25">
      <c r="A54" s="268">
        <v>43</v>
      </c>
      <c r="B54" s="3" t="s">
        <v>56</v>
      </c>
      <c r="C54" s="4">
        <v>0</v>
      </c>
      <c r="D54" s="4">
        <v>0</v>
      </c>
      <c r="E54" s="4">
        <v>4</v>
      </c>
      <c r="F54" s="263">
        <f t="shared" si="0"/>
        <v>4</v>
      </c>
      <c r="G54" s="4">
        <v>0</v>
      </c>
      <c r="H54" s="4">
        <v>2</v>
      </c>
    </row>
    <row r="55" spans="1:8" ht="15" customHeight="1" x14ac:dyDescent="0.25">
      <c r="A55" s="268">
        <v>44</v>
      </c>
      <c r="B55" s="3" t="s">
        <v>57</v>
      </c>
      <c r="C55" s="4">
        <v>0</v>
      </c>
      <c r="D55" s="4">
        <v>0</v>
      </c>
      <c r="E55" s="4">
        <v>3</v>
      </c>
      <c r="F55" s="263">
        <f t="shared" si="0"/>
        <v>3</v>
      </c>
      <c r="G55" s="4">
        <v>0</v>
      </c>
      <c r="H55" s="4">
        <v>0</v>
      </c>
    </row>
    <row r="56" spans="1:8" ht="15" customHeight="1" x14ac:dyDescent="0.25">
      <c r="A56" s="268">
        <v>45</v>
      </c>
      <c r="B56" s="3" t="s">
        <v>58</v>
      </c>
      <c r="C56" s="4">
        <v>0</v>
      </c>
      <c r="D56" s="4">
        <v>0</v>
      </c>
      <c r="E56" s="4">
        <v>2</v>
      </c>
      <c r="F56" s="263">
        <f t="shared" si="0"/>
        <v>2</v>
      </c>
      <c r="G56" s="4">
        <v>0</v>
      </c>
      <c r="H56" s="4">
        <v>0</v>
      </c>
    </row>
    <row r="57" spans="1:8" ht="15" customHeight="1" thickBot="1" x14ac:dyDescent="0.3">
      <c r="A57" s="269">
        <v>46</v>
      </c>
      <c r="B57" s="18" t="s">
        <v>295</v>
      </c>
      <c r="C57" s="19">
        <v>0</v>
      </c>
      <c r="D57" s="19">
        <v>1</v>
      </c>
      <c r="E57" s="19">
        <v>0</v>
      </c>
      <c r="F57" s="93">
        <f t="shared" si="0"/>
        <v>1</v>
      </c>
      <c r="G57" s="19">
        <v>0</v>
      </c>
      <c r="H57" s="19">
        <v>1</v>
      </c>
    </row>
    <row r="58" spans="1:8" ht="15" customHeight="1" thickBot="1" x14ac:dyDescent="0.3">
      <c r="A58" s="29"/>
      <c r="B58" s="30" t="s">
        <v>34</v>
      </c>
      <c r="C58" s="31">
        <f>SUM(C39:C57)</f>
        <v>124</v>
      </c>
      <c r="D58" s="31">
        <f t="shared" ref="D58:H58" si="3">SUM(D39:D57)</f>
        <v>181</v>
      </c>
      <c r="E58" s="31">
        <f t="shared" si="3"/>
        <v>256</v>
      </c>
      <c r="F58" s="31">
        <f t="shared" si="3"/>
        <v>561</v>
      </c>
      <c r="G58" s="31">
        <f t="shared" si="3"/>
        <v>4</v>
      </c>
      <c r="H58" s="32">
        <f t="shared" si="3"/>
        <v>1073</v>
      </c>
    </row>
    <row r="59" spans="1:8" ht="15" customHeight="1" x14ac:dyDescent="0.25">
      <c r="A59" s="270">
        <v>47</v>
      </c>
      <c r="B59" s="22" t="s">
        <v>59</v>
      </c>
      <c r="C59" s="23">
        <v>316</v>
      </c>
      <c r="D59" s="23">
        <v>73</v>
      </c>
      <c r="E59" s="23">
        <v>41</v>
      </c>
      <c r="F59" s="265">
        <f t="shared" si="0"/>
        <v>430</v>
      </c>
      <c r="G59" s="23">
        <v>0</v>
      </c>
      <c r="H59" s="23">
        <v>2</v>
      </c>
    </row>
    <row r="60" spans="1:8" ht="15" customHeight="1" x14ac:dyDescent="0.25">
      <c r="A60" s="268">
        <v>48</v>
      </c>
      <c r="B60" s="3" t="s">
        <v>60</v>
      </c>
      <c r="C60" s="4">
        <v>275</v>
      </c>
      <c r="D60" s="4">
        <v>133</v>
      </c>
      <c r="E60" s="4">
        <v>43</v>
      </c>
      <c r="F60" s="266">
        <f t="shared" si="0"/>
        <v>451</v>
      </c>
      <c r="G60" s="4">
        <v>0</v>
      </c>
      <c r="H60" s="4">
        <v>0</v>
      </c>
    </row>
    <row r="61" spans="1:8" ht="15" customHeight="1" thickBot="1" x14ac:dyDescent="0.3">
      <c r="A61" s="269">
        <v>49</v>
      </c>
      <c r="B61" s="18" t="s">
        <v>61</v>
      </c>
      <c r="C61" s="19">
        <v>244</v>
      </c>
      <c r="D61" s="19">
        <v>84</v>
      </c>
      <c r="E61" s="19">
        <v>25</v>
      </c>
      <c r="F61" s="267">
        <f t="shared" si="0"/>
        <v>353</v>
      </c>
      <c r="G61" s="19">
        <v>0</v>
      </c>
      <c r="H61" s="19">
        <v>0</v>
      </c>
    </row>
    <row r="62" spans="1:8" ht="15" customHeight="1" thickBot="1" x14ac:dyDescent="0.3">
      <c r="A62" s="29"/>
      <c r="B62" s="30" t="s">
        <v>34</v>
      </c>
      <c r="C62" s="31">
        <f>SUM(C59:C61)</f>
        <v>835</v>
      </c>
      <c r="D62" s="31">
        <f t="shared" ref="D62:H62" si="4">SUM(D59:D61)</f>
        <v>290</v>
      </c>
      <c r="E62" s="31">
        <f t="shared" si="4"/>
        <v>109</v>
      </c>
      <c r="F62" s="31">
        <f t="shared" si="4"/>
        <v>1234</v>
      </c>
      <c r="G62" s="31">
        <f t="shared" si="4"/>
        <v>0</v>
      </c>
      <c r="H62" s="32">
        <f t="shared" si="4"/>
        <v>2</v>
      </c>
    </row>
    <row r="63" spans="1:8" ht="15" customHeight="1" x14ac:dyDescent="0.25">
      <c r="A63" s="270">
        <v>50</v>
      </c>
      <c r="B63" s="22" t="s">
        <v>62</v>
      </c>
      <c r="C63" s="23">
        <v>297</v>
      </c>
      <c r="D63" s="23">
        <v>470</v>
      </c>
      <c r="E63" s="23">
        <v>86</v>
      </c>
      <c r="F63" s="265">
        <f t="shared" si="0"/>
        <v>853</v>
      </c>
      <c r="G63" s="23">
        <v>0</v>
      </c>
      <c r="H63" s="23">
        <v>1</v>
      </c>
    </row>
    <row r="64" spans="1:8" ht="15" customHeight="1" thickBot="1" x14ac:dyDescent="0.3">
      <c r="A64" s="269">
        <v>51</v>
      </c>
      <c r="B64" s="18" t="s">
        <v>63</v>
      </c>
      <c r="C64" s="19">
        <v>261</v>
      </c>
      <c r="D64" s="19">
        <v>0</v>
      </c>
      <c r="E64" s="19">
        <v>7</v>
      </c>
      <c r="F64" s="267">
        <f t="shared" si="0"/>
        <v>268</v>
      </c>
      <c r="G64" s="19">
        <v>0</v>
      </c>
      <c r="H64" s="19">
        <v>0</v>
      </c>
    </row>
    <row r="65" spans="1:9" ht="15" customHeight="1" thickBot="1" x14ac:dyDescent="0.3">
      <c r="A65" s="29"/>
      <c r="B65" s="30" t="s">
        <v>34</v>
      </c>
      <c r="C65" s="31">
        <f>SUM(C63:C64)</f>
        <v>558</v>
      </c>
      <c r="D65" s="31">
        <f t="shared" ref="D65:H65" si="5">SUM(D63:D64)</f>
        <v>470</v>
      </c>
      <c r="E65" s="31">
        <f t="shared" si="5"/>
        <v>93</v>
      </c>
      <c r="F65" s="31">
        <f t="shared" si="5"/>
        <v>1121</v>
      </c>
      <c r="G65" s="31">
        <f t="shared" si="5"/>
        <v>0</v>
      </c>
      <c r="H65" s="32">
        <f t="shared" si="5"/>
        <v>1</v>
      </c>
    </row>
    <row r="66" spans="1:9" s="10" customFormat="1" ht="15" customHeight="1" thickBot="1" x14ac:dyDescent="0.3">
      <c r="A66" s="276" t="s">
        <v>11</v>
      </c>
      <c r="B66" s="277"/>
      <c r="C66" s="25">
        <f>C65+C62+C58+C38+C31</f>
        <v>2851</v>
      </c>
      <c r="D66" s="25">
        <f t="shared" ref="D66:H66" si="6">D65+D62+D58+D38+D31</f>
        <v>2193</v>
      </c>
      <c r="E66" s="25">
        <f t="shared" si="6"/>
        <v>1909</v>
      </c>
      <c r="F66" s="25">
        <f t="shared" si="6"/>
        <v>6953</v>
      </c>
      <c r="G66" s="25">
        <f t="shared" si="6"/>
        <v>101</v>
      </c>
      <c r="H66" s="26">
        <f t="shared" si="6"/>
        <v>8352</v>
      </c>
    </row>
    <row r="70" spans="1:9" x14ac:dyDescent="0.25">
      <c r="I70">
        <v>7143</v>
      </c>
    </row>
    <row r="71" spans="1:9" x14ac:dyDescent="0.25">
      <c r="I71">
        <f>I70-F66</f>
        <v>190</v>
      </c>
    </row>
  </sheetData>
  <sheetProtection selectLockedCells="1"/>
  <mergeCells count="8">
    <mergeCell ref="A66:B66"/>
    <mergeCell ref="AC6:AP6"/>
    <mergeCell ref="O6:AB6"/>
    <mergeCell ref="A6:N6"/>
    <mergeCell ref="A1:H1"/>
    <mergeCell ref="A2:H2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65" orientation="portrait" r:id="rId1"/>
  <colBreaks count="1" manualBreakCount="1">
    <brk id="8" max="1048575" man="1"/>
  </colBreaks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28</xdr:col>
                <xdr:colOff>161925</xdr:colOff>
                <xdr:row>4</xdr:row>
                <xdr:rowOff>180975</xdr:rowOff>
              </from>
              <to>
                <xdr:col>28</xdr:col>
                <xdr:colOff>542925</xdr:colOff>
                <xdr:row>6</xdr:row>
                <xdr:rowOff>28575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28</xdr:col>
                <xdr:colOff>161925</xdr:colOff>
                <xdr:row>37</xdr:row>
                <xdr:rowOff>180975</xdr:rowOff>
              </from>
              <to>
                <xdr:col>28</xdr:col>
                <xdr:colOff>542925</xdr:colOff>
                <xdr:row>39</xdr:row>
                <xdr:rowOff>28575</xdr:rowOff>
              </to>
            </anchor>
          </controlPr>
        </control>
      </mc:Choice>
      <mc:Fallback>
        <control shapeId="1026" r:id="rId6" name="Control 2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P67"/>
  <sheetViews>
    <sheetView zoomScaleNormal="100" workbookViewId="0">
      <pane ySplit="9" topLeftCell="A58" activePane="bottomLeft" state="frozen"/>
      <selection pane="bottomLeft" activeCell="A17" sqref="A17:XFD17"/>
    </sheetView>
  </sheetViews>
  <sheetFormatPr defaultRowHeight="15" x14ac:dyDescent="0.25"/>
  <cols>
    <col min="1" max="1" width="5.140625" customWidth="1"/>
    <col min="2" max="2" width="31.85546875" customWidth="1"/>
    <col min="18" max="18" width="10.140625" bestFit="1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</row>
    <row r="2" spans="1:42" ht="15" customHeight="1" thickBot="1" x14ac:dyDescent="0.3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</row>
    <row r="3" spans="1:42" ht="15.75" thickBot="1" x14ac:dyDescent="0.3">
      <c r="A3" s="1"/>
      <c r="R3" s="17" t="s">
        <v>307</v>
      </c>
    </row>
    <row r="4" spans="1:42" ht="15" customHeight="1" x14ac:dyDescent="0.25">
      <c r="A4" s="288" t="s">
        <v>125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</row>
    <row r="6" spans="1:42" ht="15" customHeight="1" x14ac:dyDescent="0.25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7"/>
      <c r="T6" s="7"/>
      <c r="U6" s="7"/>
      <c r="V6" s="7"/>
      <c r="W6" s="7"/>
      <c r="X6" s="7"/>
      <c r="Y6" s="7"/>
      <c r="Z6" s="7"/>
      <c r="AA6" s="7"/>
      <c r="AB6" s="7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8" spans="1:42" ht="15" customHeight="1" x14ac:dyDescent="0.25">
      <c r="A8" s="283" t="s">
        <v>6</v>
      </c>
      <c r="B8" s="283" t="s">
        <v>7</v>
      </c>
      <c r="C8" s="285" t="s">
        <v>126</v>
      </c>
      <c r="D8" s="286"/>
      <c r="E8" s="286"/>
      <c r="F8" s="287"/>
      <c r="G8" s="285" t="s">
        <v>127</v>
      </c>
      <c r="H8" s="286"/>
      <c r="I8" s="286"/>
      <c r="J8" s="287"/>
      <c r="K8" s="285" t="s">
        <v>128</v>
      </c>
      <c r="L8" s="286"/>
      <c r="M8" s="286"/>
      <c r="N8" s="287"/>
      <c r="O8" s="285" t="s">
        <v>129</v>
      </c>
      <c r="P8" s="286"/>
      <c r="Q8" s="286"/>
      <c r="R8" s="287"/>
    </row>
    <row r="9" spans="1:42" x14ac:dyDescent="0.25">
      <c r="A9" s="284"/>
      <c r="B9" s="284"/>
      <c r="C9" s="2" t="s">
        <v>122</v>
      </c>
      <c r="D9" s="2" t="s">
        <v>123</v>
      </c>
      <c r="E9" s="2" t="s">
        <v>124</v>
      </c>
      <c r="F9" s="2" t="s">
        <v>11</v>
      </c>
      <c r="G9" s="2" t="s">
        <v>122</v>
      </c>
      <c r="H9" s="2" t="s">
        <v>123</v>
      </c>
      <c r="I9" s="2" t="s">
        <v>124</v>
      </c>
      <c r="J9" s="2" t="s">
        <v>11</v>
      </c>
      <c r="K9" s="2" t="s">
        <v>122</v>
      </c>
      <c r="L9" s="2" t="s">
        <v>123</v>
      </c>
      <c r="M9" s="2" t="s">
        <v>124</v>
      </c>
      <c r="N9" s="2" t="s">
        <v>11</v>
      </c>
      <c r="O9" s="2" t="s">
        <v>122</v>
      </c>
      <c r="P9" s="2" t="s">
        <v>123</v>
      </c>
      <c r="Q9" s="2" t="s">
        <v>124</v>
      </c>
      <c r="R9" s="2" t="s">
        <v>11</v>
      </c>
    </row>
    <row r="10" spans="1:42" x14ac:dyDescent="0.25">
      <c r="A10" s="5"/>
      <c r="R10" s="6"/>
    </row>
    <row r="11" spans="1:42" ht="15" customHeight="1" x14ac:dyDescent="0.25">
      <c r="A11" s="3">
        <v>1</v>
      </c>
      <c r="B11" s="12" t="s">
        <v>13</v>
      </c>
      <c r="C11" s="14">
        <v>630</v>
      </c>
      <c r="D11" s="14">
        <v>0</v>
      </c>
      <c r="E11" s="14">
        <v>0</v>
      </c>
      <c r="F11" s="91">
        <f>C11+D11+E11</f>
        <v>630</v>
      </c>
      <c r="G11" s="4">
        <v>123</v>
      </c>
      <c r="H11" s="4">
        <v>92</v>
      </c>
      <c r="I11" s="4">
        <v>9</v>
      </c>
      <c r="J11" s="27">
        <f>G11+H11+I11</f>
        <v>224</v>
      </c>
      <c r="K11" s="4">
        <v>72</v>
      </c>
      <c r="L11" s="4">
        <v>179</v>
      </c>
      <c r="M11" s="4">
        <v>16</v>
      </c>
      <c r="N11" s="27">
        <f>K11+L11+M11</f>
        <v>267</v>
      </c>
      <c r="O11" s="4">
        <v>46</v>
      </c>
      <c r="P11" s="4">
        <v>143</v>
      </c>
      <c r="Q11" s="4">
        <v>73</v>
      </c>
      <c r="R11" s="27">
        <f>O11+P11+Q11</f>
        <v>262</v>
      </c>
    </row>
    <row r="12" spans="1:42" s="16" customFormat="1" ht="15" customHeight="1" x14ac:dyDescent="0.25">
      <c r="A12" s="12">
        <v>2</v>
      </c>
      <c r="B12" s="12" t="s">
        <v>14</v>
      </c>
      <c r="C12" s="14">
        <v>0</v>
      </c>
      <c r="D12" s="14">
        <v>0</v>
      </c>
      <c r="E12" s="14">
        <v>0</v>
      </c>
      <c r="F12" s="91">
        <f t="shared" ref="F12:F65" si="0">C12+D12+E12</f>
        <v>0</v>
      </c>
      <c r="G12" s="14">
        <v>0</v>
      </c>
      <c r="H12" s="14">
        <v>0</v>
      </c>
      <c r="I12" s="14">
        <v>0</v>
      </c>
      <c r="J12" s="27">
        <f t="shared" ref="J12:J65" si="1">G12+H12+I12</f>
        <v>0</v>
      </c>
      <c r="K12" s="14">
        <v>0</v>
      </c>
      <c r="L12" s="14">
        <v>0</v>
      </c>
      <c r="M12" s="14">
        <v>0</v>
      </c>
      <c r="N12" s="27">
        <f t="shared" ref="N12:N65" si="2">K12+L12+M12</f>
        <v>0</v>
      </c>
      <c r="O12" s="14">
        <v>0</v>
      </c>
      <c r="P12" s="14">
        <v>0</v>
      </c>
      <c r="Q12" s="14">
        <v>0</v>
      </c>
      <c r="R12" s="27">
        <f t="shared" ref="R12:R65" si="3">O12+P12+Q12</f>
        <v>0</v>
      </c>
    </row>
    <row r="13" spans="1:42" ht="15" customHeight="1" x14ac:dyDescent="0.25">
      <c r="A13" s="3">
        <v>3</v>
      </c>
      <c r="B13" s="3" t="s">
        <v>15</v>
      </c>
      <c r="C13" s="4">
        <v>104</v>
      </c>
      <c r="D13" s="4">
        <v>189</v>
      </c>
      <c r="E13" s="4">
        <v>84</v>
      </c>
      <c r="F13" s="91">
        <f t="shared" si="0"/>
        <v>377</v>
      </c>
      <c r="G13" s="4">
        <v>1</v>
      </c>
      <c r="H13" s="4">
        <v>27</v>
      </c>
      <c r="I13" s="4">
        <v>158</v>
      </c>
      <c r="J13" s="27">
        <f t="shared" si="1"/>
        <v>186</v>
      </c>
      <c r="K13" s="4">
        <v>23</v>
      </c>
      <c r="L13" s="4">
        <v>105.93</v>
      </c>
      <c r="M13" s="4">
        <v>11</v>
      </c>
      <c r="N13" s="27">
        <f t="shared" si="2"/>
        <v>139.93</v>
      </c>
      <c r="O13" s="4">
        <v>91</v>
      </c>
      <c r="P13" s="4">
        <v>199.85</v>
      </c>
      <c r="Q13" s="4">
        <v>19</v>
      </c>
      <c r="R13" s="27">
        <f t="shared" si="3"/>
        <v>309.85000000000002</v>
      </c>
    </row>
    <row r="14" spans="1:42" ht="15" customHeight="1" x14ac:dyDescent="0.25">
      <c r="A14" s="3">
        <v>4</v>
      </c>
      <c r="B14" s="3" t="s">
        <v>16</v>
      </c>
      <c r="C14" s="4">
        <v>856</v>
      </c>
      <c r="D14" s="4">
        <v>1158</v>
      </c>
      <c r="E14" s="4">
        <v>139</v>
      </c>
      <c r="F14" s="91">
        <f t="shared" si="0"/>
        <v>2153</v>
      </c>
      <c r="G14" s="4">
        <v>265</v>
      </c>
      <c r="H14" s="4">
        <v>346</v>
      </c>
      <c r="I14" s="4">
        <v>34</v>
      </c>
      <c r="J14" s="27">
        <f t="shared" si="1"/>
        <v>645</v>
      </c>
      <c r="K14" s="4">
        <v>252</v>
      </c>
      <c r="L14" s="4">
        <v>339</v>
      </c>
      <c r="M14" s="4">
        <v>30</v>
      </c>
      <c r="N14" s="27">
        <f t="shared" si="2"/>
        <v>621</v>
      </c>
      <c r="O14" s="4">
        <v>499</v>
      </c>
      <c r="P14" s="4">
        <v>691</v>
      </c>
      <c r="Q14" s="4">
        <v>106</v>
      </c>
      <c r="R14" s="27">
        <f t="shared" si="3"/>
        <v>1296</v>
      </c>
    </row>
    <row r="15" spans="1:42" ht="15" customHeight="1" x14ac:dyDescent="0.25">
      <c r="A15" s="3">
        <v>5</v>
      </c>
      <c r="B15" s="3" t="s">
        <v>17</v>
      </c>
      <c r="C15" s="4">
        <v>201</v>
      </c>
      <c r="D15" s="4">
        <v>4</v>
      </c>
      <c r="E15" s="4">
        <v>0</v>
      </c>
      <c r="F15" s="91">
        <f t="shared" si="0"/>
        <v>205</v>
      </c>
      <c r="G15" s="4">
        <v>98</v>
      </c>
      <c r="H15" s="4">
        <v>89</v>
      </c>
      <c r="I15" s="4">
        <v>65</v>
      </c>
      <c r="J15" s="27">
        <f t="shared" si="1"/>
        <v>252</v>
      </c>
      <c r="K15" s="4">
        <v>0</v>
      </c>
      <c r="L15" s="4">
        <v>0</v>
      </c>
      <c r="M15" s="4">
        <v>0</v>
      </c>
      <c r="N15" s="27">
        <f t="shared" si="2"/>
        <v>0</v>
      </c>
      <c r="O15" s="4">
        <v>0</v>
      </c>
      <c r="P15" s="4">
        <v>0</v>
      </c>
      <c r="Q15" s="4">
        <v>0</v>
      </c>
      <c r="R15" s="27">
        <f t="shared" si="3"/>
        <v>0</v>
      </c>
    </row>
    <row r="16" spans="1:42" ht="15" customHeight="1" x14ac:dyDescent="0.25">
      <c r="A16" s="12">
        <v>6</v>
      </c>
      <c r="B16" s="12" t="s">
        <v>18</v>
      </c>
      <c r="C16" s="14">
        <v>0</v>
      </c>
      <c r="D16" s="14">
        <v>0</v>
      </c>
      <c r="E16" s="14">
        <v>0</v>
      </c>
      <c r="F16" s="91">
        <f t="shared" si="0"/>
        <v>0</v>
      </c>
      <c r="G16" s="4">
        <v>42</v>
      </c>
      <c r="H16" s="4">
        <v>25.89</v>
      </c>
      <c r="I16" s="4">
        <v>18</v>
      </c>
      <c r="J16" s="27">
        <f t="shared" si="1"/>
        <v>85.89</v>
      </c>
      <c r="K16" s="4">
        <v>0</v>
      </c>
      <c r="L16" s="4">
        <v>0</v>
      </c>
      <c r="M16" s="4">
        <v>0</v>
      </c>
      <c r="N16" s="27">
        <f t="shared" si="2"/>
        <v>0</v>
      </c>
      <c r="O16" s="4">
        <v>3</v>
      </c>
      <c r="P16" s="4">
        <v>4.5</v>
      </c>
      <c r="Q16" s="4">
        <v>0</v>
      </c>
      <c r="R16" s="27">
        <f t="shared" si="3"/>
        <v>7.5</v>
      </c>
    </row>
    <row r="17" spans="1:18" ht="15" customHeight="1" x14ac:dyDescent="0.25">
      <c r="A17" s="3">
        <v>7</v>
      </c>
      <c r="B17" s="3" t="s">
        <v>19</v>
      </c>
      <c r="C17" s="4">
        <v>1479</v>
      </c>
      <c r="D17" s="4">
        <v>447</v>
      </c>
      <c r="E17" s="4">
        <v>26</v>
      </c>
      <c r="F17" s="91">
        <f t="shared" si="0"/>
        <v>1952</v>
      </c>
      <c r="G17" s="4">
        <v>582</v>
      </c>
      <c r="H17" s="4">
        <v>94</v>
      </c>
      <c r="I17" s="4">
        <v>101</v>
      </c>
      <c r="J17" s="27">
        <f t="shared" si="1"/>
        <v>777</v>
      </c>
      <c r="K17" s="4">
        <v>448</v>
      </c>
      <c r="L17" s="4">
        <v>112</v>
      </c>
      <c r="M17" s="4">
        <v>1064</v>
      </c>
      <c r="N17" s="27">
        <f t="shared" si="2"/>
        <v>1624</v>
      </c>
      <c r="O17" s="4">
        <v>286</v>
      </c>
      <c r="P17" s="4">
        <v>144</v>
      </c>
      <c r="Q17" s="4">
        <v>106</v>
      </c>
      <c r="R17" s="27">
        <f t="shared" si="3"/>
        <v>536</v>
      </c>
    </row>
    <row r="18" spans="1:18" ht="15" customHeight="1" x14ac:dyDescent="0.25">
      <c r="A18" s="3">
        <v>8</v>
      </c>
      <c r="B18" s="3" t="s">
        <v>20</v>
      </c>
      <c r="C18" s="4">
        <v>0</v>
      </c>
      <c r="D18" s="4">
        <v>0</v>
      </c>
      <c r="E18" s="4">
        <v>0</v>
      </c>
      <c r="F18" s="91">
        <f t="shared" si="0"/>
        <v>0</v>
      </c>
      <c r="G18" s="4">
        <v>11</v>
      </c>
      <c r="H18" s="4">
        <v>9</v>
      </c>
      <c r="I18" s="4">
        <v>0</v>
      </c>
      <c r="J18" s="27">
        <f t="shared" si="1"/>
        <v>20</v>
      </c>
      <c r="K18" s="4">
        <v>0</v>
      </c>
      <c r="L18" s="4">
        <v>0</v>
      </c>
      <c r="M18" s="4">
        <v>0</v>
      </c>
      <c r="N18" s="27">
        <f t="shared" si="2"/>
        <v>0</v>
      </c>
      <c r="O18" s="4">
        <v>1</v>
      </c>
      <c r="P18" s="4">
        <v>7</v>
      </c>
      <c r="Q18" s="4">
        <v>1</v>
      </c>
      <c r="R18" s="27">
        <f t="shared" si="3"/>
        <v>9</v>
      </c>
    </row>
    <row r="19" spans="1:18" ht="15" customHeight="1" x14ac:dyDescent="0.25">
      <c r="A19" s="3">
        <v>9</v>
      </c>
      <c r="B19" s="3" t="s">
        <v>21</v>
      </c>
      <c r="C19" s="4">
        <v>0</v>
      </c>
      <c r="D19" s="4">
        <v>0</v>
      </c>
      <c r="E19" s="4">
        <v>0</v>
      </c>
      <c r="F19" s="91">
        <f t="shared" si="0"/>
        <v>0</v>
      </c>
      <c r="G19" s="4">
        <v>33</v>
      </c>
      <c r="H19" s="4">
        <v>21</v>
      </c>
      <c r="I19" s="4">
        <v>1</v>
      </c>
      <c r="J19" s="27">
        <f t="shared" si="1"/>
        <v>55</v>
      </c>
      <c r="K19" s="4">
        <v>12</v>
      </c>
      <c r="L19" s="4">
        <v>14</v>
      </c>
      <c r="M19" s="4">
        <v>9</v>
      </c>
      <c r="N19" s="27">
        <f t="shared" si="2"/>
        <v>35</v>
      </c>
      <c r="O19" s="4">
        <v>9</v>
      </c>
      <c r="P19" s="4">
        <v>105</v>
      </c>
      <c r="Q19" s="4">
        <v>10</v>
      </c>
      <c r="R19" s="27">
        <f t="shared" si="3"/>
        <v>124</v>
      </c>
    </row>
    <row r="20" spans="1:18" ht="15" customHeight="1" x14ac:dyDescent="0.25">
      <c r="A20" s="3">
        <v>10</v>
      </c>
      <c r="B20" s="3" t="s">
        <v>22</v>
      </c>
      <c r="C20" s="4">
        <v>0</v>
      </c>
      <c r="D20" s="4">
        <v>0</v>
      </c>
      <c r="E20" s="4">
        <v>0</v>
      </c>
      <c r="F20" s="91">
        <f t="shared" si="0"/>
        <v>0</v>
      </c>
      <c r="G20" s="4">
        <v>0</v>
      </c>
      <c r="H20" s="4">
        <v>0</v>
      </c>
      <c r="I20" s="4">
        <v>0</v>
      </c>
      <c r="J20" s="27">
        <f t="shared" si="1"/>
        <v>0</v>
      </c>
      <c r="K20" s="4">
        <v>3</v>
      </c>
      <c r="L20" s="4">
        <v>0</v>
      </c>
      <c r="M20" s="4">
        <v>0</v>
      </c>
      <c r="N20" s="27">
        <f t="shared" si="2"/>
        <v>3</v>
      </c>
      <c r="O20" s="4">
        <v>0</v>
      </c>
      <c r="P20" s="4">
        <v>0</v>
      </c>
      <c r="Q20" s="4">
        <v>0</v>
      </c>
      <c r="R20" s="27">
        <f t="shared" si="3"/>
        <v>0</v>
      </c>
    </row>
    <row r="21" spans="1:18" s="16" customFormat="1" ht="15" customHeight="1" x14ac:dyDescent="0.25">
      <c r="A21" s="12">
        <v>11</v>
      </c>
      <c r="B21" s="12" t="s">
        <v>23</v>
      </c>
      <c r="C21" s="14">
        <v>0</v>
      </c>
      <c r="D21" s="14">
        <v>0</v>
      </c>
      <c r="E21" s="14">
        <v>0</v>
      </c>
      <c r="F21" s="91">
        <f t="shared" si="0"/>
        <v>0</v>
      </c>
      <c r="G21" s="14">
        <v>0</v>
      </c>
      <c r="H21" s="14">
        <v>0</v>
      </c>
      <c r="I21" s="14">
        <v>0</v>
      </c>
      <c r="J21" s="27">
        <f t="shared" si="1"/>
        <v>0</v>
      </c>
      <c r="K21" s="14">
        <v>0</v>
      </c>
      <c r="L21" s="14">
        <v>0</v>
      </c>
      <c r="M21" s="14">
        <v>0</v>
      </c>
      <c r="N21" s="27">
        <f t="shared" si="2"/>
        <v>0</v>
      </c>
      <c r="O21" s="14">
        <v>0</v>
      </c>
      <c r="P21" s="14">
        <v>0</v>
      </c>
      <c r="Q21" s="14">
        <v>0</v>
      </c>
      <c r="R21" s="27">
        <f t="shared" si="3"/>
        <v>0</v>
      </c>
    </row>
    <row r="22" spans="1:18" s="16" customFormat="1" ht="15" customHeight="1" x14ac:dyDescent="0.25">
      <c r="A22" s="12">
        <v>12</v>
      </c>
      <c r="B22" s="12" t="s">
        <v>24</v>
      </c>
      <c r="C22" s="14">
        <v>0</v>
      </c>
      <c r="D22" s="14">
        <v>0.31</v>
      </c>
      <c r="E22" s="14">
        <v>0</v>
      </c>
      <c r="F22" s="91">
        <f t="shared" si="0"/>
        <v>0.31</v>
      </c>
      <c r="G22" s="14">
        <v>0</v>
      </c>
      <c r="H22" s="14">
        <v>0</v>
      </c>
      <c r="I22" s="14">
        <v>0</v>
      </c>
      <c r="J22" s="27">
        <f t="shared" si="1"/>
        <v>0</v>
      </c>
      <c r="K22" s="14">
        <v>0</v>
      </c>
      <c r="L22" s="14">
        <v>0</v>
      </c>
      <c r="M22" s="14">
        <v>0</v>
      </c>
      <c r="N22" s="27">
        <f t="shared" si="2"/>
        <v>0</v>
      </c>
      <c r="O22" s="14">
        <v>0</v>
      </c>
      <c r="P22" s="14">
        <v>0</v>
      </c>
      <c r="Q22" s="14">
        <v>0</v>
      </c>
      <c r="R22" s="27">
        <f t="shared" si="3"/>
        <v>0</v>
      </c>
    </row>
    <row r="23" spans="1:18" ht="15" customHeight="1" x14ac:dyDescent="0.25">
      <c r="A23" s="3">
        <v>13</v>
      </c>
      <c r="B23" s="3" t="s">
        <v>25</v>
      </c>
      <c r="C23" s="4">
        <v>31</v>
      </c>
      <c r="D23" s="4">
        <v>0</v>
      </c>
      <c r="E23" s="4">
        <v>0</v>
      </c>
      <c r="F23" s="91">
        <f t="shared" si="0"/>
        <v>31</v>
      </c>
      <c r="G23" s="4">
        <v>40</v>
      </c>
      <c r="H23" s="4">
        <v>40</v>
      </c>
      <c r="I23" s="4">
        <v>0</v>
      </c>
      <c r="J23" s="27">
        <f t="shared" si="1"/>
        <v>80</v>
      </c>
      <c r="K23" s="4">
        <v>0</v>
      </c>
      <c r="L23" s="4">
        <v>0</v>
      </c>
      <c r="M23" s="4">
        <v>0</v>
      </c>
      <c r="N23" s="27">
        <f t="shared" si="2"/>
        <v>0</v>
      </c>
      <c r="O23" s="4">
        <v>0</v>
      </c>
      <c r="P23" s="4">
        <v>0</v>
      </c>
      <c r="Q23" s="4">
        <v>0</v>
      </c>
      <c r="R23" s="27">
        <f t="shared" si="3"/>
        <v>0</v>
      </c>
    </row>
    <row r="24" spans="1:18" ht="15" customHeight="1" x14ac:dyDescent="0.25">
      <c r="A24" s="3">
        <v>14</v>
      </c>
      <c r="B24" s="3" t="s">
        <v>26</v>
      </c>
      <c r="C24" s="4">
        <v>0</v>
      </c>
      <c r="D24" s="4">
        <v>0</v>
      </c>
      <c r="E24" s="4">
        <v>0</v>
      </c>
      <c r="F24" s="91">
        <f t="shared" si="0"/>
        <v>0</v>
      </c>
      <c r="G24" s="4">
        <v>50</v>
      </c>
      <c r="H24" s="4">
        <v>0</v>
      </c>
      <c r="I24" s="4">
        <v>0</v>
      </c>
      <c r="J24" s="27">
        <f t="shared" si="1"/>
        <v>50</v>
      </c>
      <c r="K24" s="4">
        <v>0</v>
      </c>
      <c r="L24" s="4">
        <v>0</v>
      </c>
      <c r="M24" s="4">
        <v>0</v>
      </c>
      <c r="N24" s="27">
        <f t="shared" si="2"/>
        <v>0</v>
      </c>
      <c r="O24" s="4">
        <v>0</v>
      </c>
      <c r="P24" s="4">
        <v>0</v>
      </c>
      <c r="Q24" s="4">
        <v>0</v>
      </c>
      <c r="R24" s="27">
        <f t="shared" si="3"/>
        <v>0</v>
      </c>
    </row>
    <row r="25" spans="1:18" ht="15" customHeight="1" x14ac:dyDescent="0.25">
      <c r="A25" s="3">
        <v>15</v>
      </c>
      <c r="B25" s="3" t="s">
        <v>27</v>
      </c>
      <c r="C25" s="4">
        <v>338</v>
      </c>
      <c r="D25" s="4">
        <v>0</v>
      </c>
      <c r="E25" s="4">
        <v>0</v>
      </c>
      <c r="F25" s="91">
        <f t="shared" si="0"/>
        <v>338</v>
      </c>
      <c r="G25" s="4">
        <v>79</v>
      </c>
      <c r="H25" s="4">
        <v>84</v>
      </c>
      <c r="I25" s="4">
        <v>36</v>
      </c>
      <c r="J25" s="27">
        <f t="shared" si="1"/>
        <v>199</v>
      </c>
      <c r="K25" s="4">
        <v>11</v>
      </c>
      <c r="L25" s="4">
        <v>28</v>
      </c>
      <c r="M25" s="4">
        <v>53</v>
      </c>
      <c r="N25" s="27">
        <f t="shared" si="2"/>
        <v>92</v>
      </c>
      <c r="O25" s="4">
        <v>129</v>
      </c>
      <c r="P25" s="4">
        <v>216</v>
      </c>
      <c r="Q25" s="4">
        <v>88</v>
      </c>
      <c r="R25" s="27">
        <f t="shared" si="3"/>
        <v>433</v>
      </c>
    </row>
    <row r="26" spans="1:18" ht="15" customHeight="1" x14ac:dyDescent="0.25">
      <c r="A26" s="3">
        <v>16</v>
      </c>
      <c r="B26" s="3" t="s">
        <v>28</v>
      </c>
      <c r="C26" s="4">
        <v>31</v>
      </c>
      <c r="D26" s="4">
        <v>60</v>
      </c>
      <c r="E26" s="4">
        <v>60</v>
      </c>
      <c r="F26" s="91">
        <f t="shared" si="0"/>
        <v>151</v>
      </c>
      <c r="G26" s="4">
        <v>70</v>
      </c>
      <c r="H26" s="4">
        <v>75</v>
      </c>
      <c r="I26" s="4">
        <v>25</v>
      </c>
      <c r="J26" s="27">
        <f t="shared" si="1"/>
        <v>170</v>
      </c>
      <c r="K26" s="4">
        <v>50</v>
      </c>
      <c r="L26" s="4">
        <v>10</v>
      </c>
      <c r="M26" s="4">
        <v>0</v>
      </c>
      <c r="N26" s="27">
        <f t="shared" si="2"/>
        <v>60</v>
      </c>
      <c r="O26" s="4">
        <v>68</v>
      </c>
      <c r="P26" s="4">
        <v>40</v>
      </c>
      <c r="Q26" s="4">
        <v>0</v>
      </c>
      <c r="R26" s="27">
        <f t="shared" si="3"/>
        <v>108</v>
      </c>
    </row>
    <row r="27" spans="1:18" ht="15" customHeight="1" x14ac:dyDescent="0.25">
      <c r="A27" s="3">
        <v>17</v>
      </c>
      <c r="B27" s="3" t="s">
        <v>29</v>
      </c>
      <c r="C27" s="4">
        <v>0</v>
      </c>
      <c r="D27" s="4">
        <v>0</v>
      </c>
      <c r="E27" s="4">
        <v>0</v>
      </c>
      <c r="F27" s="91">
        <f t="shared" si="0"/>
        <v>0</v>
      </c>
      <c r="G27" s="4">
        <v>42</v>
      </c>
      <c r="H27" s="4">
        <v>32</v>
      </c>
      <c r="I27" s="4">
        <v>14</v>
      </c>
      <c r="J27" s="27">
        <f t="shared" si="1"/>
        <v>88</v>
      </c>
      <c r="K27" s="4">
        <v>18</v>
      </c>
      <c r="L27" s="4">
        <v>26</v>
      </c>
      <c r="M27" s="4">
        <v>23</v>
      </c>
      <c r="N27" s="27">
        <f t="shared" si="2"/>
        <v>67</v>
      </c>
      <c r="O27" s="4">
        <v>13</v>
      </c>
      <c r="P27" s="4">
        <v>8</v>
      </c>
      <c r="Q27" s="4">
        <v>18</v>
      </c>
      <c r="R27" s="27">
        <f t="shared" si="3"/>
        <v>39</v>
      </c>
    </row>
    <row r="28" spans="1:18" ht="15" customHeight="1" x14ac:dyDescent="0.25">
      <c r="A28" s="3">
        <v>18</v>
      </c>
      <c r="B28" s="3" t="s">
        <v>30</v>
      </c>
      <c r="C28" s="4">
        <v>637</v>
      </c>
      <c r="D28" s="4">
        <v>92.23</v>
      </c>
      <c r="E28" s="4">
        <v>0</v>
      </c>
      <c r="F28" s="91">
        <f t="shared" si="0"/>
        <v>729.23</v>
      </c>
      <c r="G28" s="4">
        <v>32</v>
      </c>
      <c r="H28" s="4">
        <v>55.17</v>
      </c>
      <c r="I28" s="4">
        <v>0</v>
      </c>
      <c r="J28" s="27">
        <f t="shared" si="1"/>
        <v>87.17</v>
      </c>
      <c r="K28" s="4">
        <v>192</v>
      </c>
      <c r="L28" s="4">
        <v>1385.36</v>
      </c>
      <c r="M28" s="4">
        <v>107</v>
      </c>
      <c r="N28" s="27">
        <f t="shared" si="2"/>
        <v>1684.36</v>
      </c>
      <c r="O28" s="4">
        <v>0</v>
      </c>
      <c r="P28" s="4">
        <v>0</v>
      </c>
      <c r="Q28" s="4">
        <v>0</v>
      </c>
      <c r="R28" s="27">
        <f t="shared" si="3"/>
        <v>0</v>
      </c>
    </row>
    <row r="29" spans="1:18" ht="15" customHeight="1" x14ac:dyDescent="0.25">
      <c r="A29" s="3">
        <v>19</v>
      </c>
      <c r="B29" s="3" t="s">
        <v>31</v>
      </c>
      <c r="C29" s="4">
        <v>0</v>
      </c>
      <c r="D29" s="4">
        <v>0</v>
      </c>
      <c r="E29" s="4">
        <v>0</v>
      </c>
      <c r="F29" s="91">
        <f t="shared" si="0"/>
        <v>0</v>
      </c>
      <c r="G29" s="4">
        <v>0</v>
      </c>
      <c r="H29" s="4">
        <v>0</v>
      </c>
      <c r="I29" s="4">
        <v>0</v>
      </c>
      <c r="J29" s="27">
        <f t="shared" si="1"/>
        <v>0</v>
      </c>
      <c r="K29" s="4">
        <v>0</v>
      </c>
      <c r="L29" s="4">
        <v>0</v>
      </c>
      <c r="M29" s="4">
        <v>0</v>
      </c>
      <c r="N29" s="27">
        <f t="shared" si="2"/>
        <v>0</v>
      </c>
      <c r="O29" s="4">
        <v>0</v>
      </c>
      <c r="P29" s="4">
        <v>0</v>
      </c>
      <c r="Q29" s="4">
        <v>0</v>
      </c>
      <c r="R29" s="27">
        <f t="shared" si="3"/>
        <v>0</v>
      </c>
    </row>
    <row r="30" spans="1:18" ht="15" customHeight="1" x14ac:dyDescent="0.25">
      <c r="A30" s="3">
        <v>20</v>
      </c>
      <c r="B30" s="3" t="s">
        <v>32</v>
      </c>
      <c r="C30" s="4">
        <v>0</v>
      </c>
      <c r="D30" s="4">
        <v>0</v>
      </c>
      <c r="E30" s="4">
        <v>0</v>
      </c>
      <c r="F30" s="91">
        <f t="shared" si="0"/>
        <v>0</v>
      </c>
      <c r="G30" s="4">
        <v>0</v>
      </c>
      <c r="H30" s="4">
        <v>0</v>
      </c>
      <c r="I30" s="4">
        <v>19</v>
      </c>
      <c r="J30" s="27">
        <f t="shared" si="1"/>
        <v>19</v>
      </c>
      <c r="K30" s="4">
        <v>0</v>
      </c>
      <c r="L30" s="4">
        <v>0</v>
      </c>
      <c r="M30" s="4">
        <v>0</v>
      </c>
      <c r="N30" s="27">
        <f t="shared" si="2"/>
        <v>0</v>
      </c>
      <c r="O30" s="4">
        <v>0</v>
      </c>
      <c r="P30" s="4">
        <v>0</v>
      </c>
      <c r="Q30" s="4">
        <v>0</v>
      </c>
      <c r="R30" s="27">
        <f t="shared" si="3"/>
        <v>0</v>
      </c>
    </row>
    <row r="31" spans="1:18" ht="15" customHeight="1" thickBot="1" x14ac:dyDescent="0.3">
      <c r="A31" s="3">
        <v>21</v>
      </c>
      <c r="B31" s="3" t="s">
        <v>33</v>
      </c>
      <c r="C31" s="4">
        <v>0</v>
      </c>
      <c r="D31" s="4">
        <v>0</v>
      </c>
      <c r="E31" s="4">
        <v>0</v>
      </c>
      <c r="F31" s="91">
        <f t="shared" si="0"/>
        <v>0</v>
      </c>
      <c r="G31" s="4">
        <v>0</v>
      </c>
      <c r="H31" s="4">
        <v>0</v>
      </c>
      <c r="I31" s="4">
        <v>0</v>
      </c>
      <c r="J31" s="27">
        <f t="shared" si="1"/>
        <v>0</v>
      </c>
      <c r="K31" s="4">
        <v>0</v>
      </c>
      <c r="L31" s="4">
        <v>0</v>
      </c>
      <c r="M31" s="4">
        <v>0</v>
      </c>
      <c r="N31" s="27">
        <f t="shared" si="2"/>
        <v>0</v>
      </c>
      <c r="O31" s="4">
        <v>0</v>
      </c>
      <c r="P31" s="4">
        <v>0</v>
      </c>
      <c r="Q31" s="4">
        <v>0</v>
      </c>
      <c r="R31" s="27">
        <f t="shared" si="3"/>
        <v>0</v>
      </c>
    </row>
    <row r="32" spans="1:18" ht="15" customHeight="1" thickBot="1" x14ac:dyDescent="0.3">
      <c r="A32" s="29"/>
      <c r="B32" s="30" t="s">
        <v>34</v>
      </c>
      <c r="C32" s="31">
        <f>SUM(C11:C31)</f>
        <v>4307</v>
      </c>
      <c r="D32" s="31">
        <f t="shared" ref="D32:R32" si="4">SUM(D11:D31)</f>
        <v>1950.54</v>
      </c>
      <c r="E32" s="31">
        <f t="shared" si="4"/>
        <v>309</v>
      </c>
      <c r="F32" s="31">
        <f t="shared" si="4"/>
        <v>6566.5400000000009</v>
      </c>
      <c r="G32" s="31">
        <f t="shared" si="4"/>
        <v>1468</v>
      </c>
      <c r="H32" s="31">
        <f t="shared" si="4"/>
        <v>990.06</v>
      </c>
      <c r="I32" s="31">
        <f t="shared" si="4"/>
        <v>480</v>
      </c>
      <c r="J32" s="31">
        <f t="shared" si="4"/>
        <v>2938.0600000000004</v>
      </c>
      <c r="K32" s="31">
        <f t="shared" si="4"/>
        <v>1081</v>
      </c>
      <c r="L32" s="31">
        <f t="shared" si="4"/>
        <v>2199.29</v>
      </c>
      <c r="M32" s="31">
        <f t="shared" si="4"/>
        <v>1313</v>
      </c>
      <c r="N32" s="31">
        <f t="shared" si="4"/>
        <v>4593.29</v>
      </c>
      <c r="O32" s="31">
        <f t="shared" si="4"/>
        <v>1145</v>
      </c>
      <c r="P32" s="31">
        <f t="shared" si="4"/>
        <v>1558.35</v>
      </c>
      <c r="Q32" s="31">
        <f t="shared" si="4"/>
        <v>421</v>
      </c>
      <c r="R32" s="32">
        <f t="shared" si="4"/>
        <v>3124.35</v>
      </c>
    </row>
    <row r="33" spans="1:18" ht="15" customHeight="1" x14ac:dyDescent="0.25">
      <c r="A33" s="3">
        <v>22</v>
      </c>
      <c r="B33" s="3" t="s">
        <v>35</v>
      </c>
      <c r="C33" s="4">
        <v>0</v>
      </c>
      <c r="D33" s="4">
        <v>0</v>
      </c>
      <c r="E33" s="4">
        <v>0</v>
      </c>
      <c r="F33" s="91">
        <f t="shared" si="0"/>
        <v>0</v>
      </c>
      <c r="G33" s="4">
        <v>0</v>
      </c>
      <c r="H33" s="4">
        <v>0</v>
      </c>
      <c r="I33" s="4">
        <v>0</v>
      </c>
      <c r="J33" s="27">
        <f t="shared" si="1"/>
        <v>0</v>
      </c>
      <c r="K33" s="4">
        <v>0</v>
      </c>
      <c r="L33" s="4">
        <v>0</v>
      </c>
      <c r="M33" s="4">
        <v>0</v>
      </c>
      <c r="N33" s="27">
        <f t="shared" si="2"/>
        <v>0</v>
      </c>
      <c r="O33" s="4">
        <v>2</v>
      </c>
      <c r="P33" s="4">
        <v>1</v>
      </c>
      <c r="Q33" s="4">
        <v>0</v>
      </c>
      <c r="R33" s="27">
        <f t="shared" si="3"/>
        <v>3</v>
      </c>
    </row>
    <row r="34" spans="1:18" ht="15" customHeight="1" x14ac:dyDescent="0.25">
      <c r="A34" s="3">
        <v>23</v>
      </c>
      <c r="B34" s="3" t="s">
        <v>36</v>
      </c>
      <c r="C34" s="4">
        <v>0</v>
      </c>
      <c r="D34" s="4">
        <v>0</v>
      </c>
      <c r="E34" s="4">
        <v>0</v>
      </c>
      <c r="F34" s="91">
        <f t="shared" si="0"/>
        <v>0</v>
      </c>
      <c r="G34" s="4">
        <v>0</v>
      </c>
      <c r="H34" s="4">
        <v>0</v>
      </c>
      <c r="I34" s="4">
        <v>0</v>
      </c>
      <c r="J34" s="27">
        <f t="shared" si="1"/>
        <v>0</v>
      </c>
      <c r="K34" s="4">
        <v>0</v>
      </c>
      <c r="L34" s="4">
        <v>0</v>
      </c>
      <c r="M34" s="4">
        <v>0</v>
      </c>
      <c r="N34" s="27">
        <f t="shared" si="2"/>
        <v>0</v>
      </c>
      <c r="O34" s="4">
        <v>0</v>
      </c>
      <c r="P34" s="4">
        <v>0</v>
      </c>
      <c r="Q34" s="4">
        <v>0</v>
      </c>
      <c r="R34" s="27">
        <f t="shared" si="3"/>
        <v>0</v>
      </c>
    </row>
    <row r="35" spans="1:18" ht="15" customHeight="1" x14ac:dyDescent="0.25">
      <c r="A35" s="3">
        <v>24</v>
      </c>
      <c r="B35" s="3" t="s">
        <v>37</v>
      </c>
      <c r="C35" s="4">
        <v>10</v>
      </c>
      <c r="D35" s="4">
        <v>0</v>
      </c>
      <c r="E35" s="4">
        <v>0</v>
      </c>
      <c r="F35" s="91">
        <f t="shared" si="0"/>
        <v>10</v>
      </c>
      <c r="G35" s="4">
        <v>2</v>
      </c>
      <c r="H35" s="4">
        <v>6</v>
      </c>
      <c r="I35" s="4">
        <v>34</v>
      </c>
      <c r="J35" s="27">
        <f t="shared" si="1"/>
        <v>42</v>
      </c>
      <c r="K35" s="4">
        <v>0</v>
      </c>
      <c r="L35" s="4">
        <v>0</v>
      </c>
      <c r="M35" s="4">
        <v>0</v>
      </c>
      <c r="N35" s="27">
        <f t="shared" si="2"/>
        <v>0</v>
      </c>
      <c r="O35" s="4">
        <v>0</v>
      </c>
      <c r="P35" s="4">
        <v>0</v>
      </c>
      <c r="Q35" s="4">
        <v>0</v>
      </c>
      <c r="R35" s="27">
        <f t="shared" si="3"/>
        <v>0</v>
      </c>
    </row>
    <row r="36" spans="1:18" ht="15" customHeight="1" x14ac:dyDescent="0.25">
      <c r="A36" s="3">
        <v>25</v>
      </c>
      <c r="B36" s="3" t="s">
        <v>38</v>
      </c>
      <c r="C36" s="4">
        <v>0</v>
      </c>
      <c r="D36" s="4">
        <v>0</v>
      </c>
      <c r="E36" s="4">
        <v>0</v>
      </c>
      <c r="F36" s="91">
        <f t="shared" si="0"/>
        <v>0</v>
      </c>
      <c r="G36" s="4">
        <v>0</v>
      </c>
      <c r="H36" s="4">
        <v>0</v>
      </c>
      <c r="I36" s="4">
        <v>0</v>
      </c>
      <c r="J36" s="27">
        <f t="shared" si="1"/>
        <v>0</v>
      </c>
      <c r="K36" s="4">
        <v>0</v>
      </c>
      <c r="L36" s="4">
        <v>0</v>
      </c>
      <c r="M36" s="4">
        <v>0</v>
      </c>
      <c r="N36" s="27">
        <f t="shared" si="2"/>
        <v>0</v>
      </c>
      <c r="O36" s="4">
        <v>0</v>
      </c>
      <c r="P36" s="4">
        <v>0</v>
      </c>
      <c r="Q36" s="4">
        <v>0</v>
      </c>
      <c r="R36" s="27">
        <f t="shared" si="3"/>
        <v>0</v>
      </c>
    </row>
    <row r="37" spans="1:18" ht="15" customHeight="1" x14ac:dyDescent="0.25">
      <c r="A37" s="3">
        <v>26</v>
      </c>
      <c r="B37" s="3" t="s">
        <v>39</v>
      </c>
      <c r="C37" s="4">
        <v>0</v>
      </c>
      <c r="D37" s="4">
        <v>0</v>
      </c>
      <c r="E37" s="4">
        <v>0</v>
      </c>
      <c r="F37" s="91">
        <f t="shared" si="0"/>
        <v>0</v>
      </c>
      <c r="G37" s="4">
        <v>63</v>
      </c>
      <c r="H37" s="4">
        <v>9</v>
      </c>
      <c r="I37" s="4">
        <v>10</v>
      </c>
      <c r="J37" s="27">
        <f t="shared" si="1"/>
        <v>82</v>
      </c>
      <c r="K37" s="4">
        <v>0</v>
      </c>
      <c r="L37" s="4">
        <v>0</v>
      </c>
      <c r="M37" s="4">
        <v>0</v>
      </c>
      <c r="N37" s="27">
        <f t="shared" si="2"/>
        <v>0</v>
      </c>
      <c r="O37" s="4">
        <v>15</v>
      </c>
      <c r="P37" s="4">
        <v>2</v>
      </c>
      <c r="Q37" s="4">
        <v>0</v>
      </c>
      <c r="R37" s="27">
        <f t="shared" si="3"/>
        <v>17</v>
      </c>
    </row>
    <row r="38" spans="1:18" ht="15" customHeight="1" thickBot="1" x14ac:dyDescent="0.3">
      <c r="A38" s="3">
        <v>27</v>
      </c>
      <c r="B38" s="3" t="s">
        <v>40</v>
      </c>
      <c r="C38" s="4">
        <v>1901</v>
      </c>
      <c r="D38" s="4">
        <v>820</v>
      </c>
      <c r="E38" s="4">
        <v>0</v>
      </c>
      <c r="F38" s="91">
        <f t="shared" si="0"/>
        <v>2721</v>
      </c>
      <c r="G38" s="4">
        <v>228</v>
      </c>
      <c r="H38" s="4">
        <v>269</v>
      </c>
      <c r="I38" s="4">
        <v>712</v>
      </c>
      <c r="J38" s="27">
        <f t="shared" si="1"/>
        <v>1209</v>
      </c>
      <c r="K38" s="4">
        <v>108</v>
      </c>
      <c r="L38" s="4">
        <v>165</v>
      </c>
      <c r="M38" s="4">
        <v>698</v>
      </c>
      <c r="N38" s="27">
        <f t="shared" si="2"/>
        <v>971</v>
      </c>
      <c r="O38" s="4">
        <v>227</v>
      </c>
      <c r="P38" s="4">
        <v>870</v>
      </c>
      <c r="Q38" s="4">
        <v>2315</v>
      </c>
      <c r="R38" s="27">
        <f t="shared" si="3"/>
        <v>3412</v>
      </c>
    </row>
    <row r="39" spans="1:18" ht="15" customHeight="1" thickBot="1" x14ac:dyDescent="0.3">
      <c r="A39" s="29"/>
      <c r="B39" s="30" t="s">
        <v>34</v>
      </c>
      <c r="C39" s="31">
        <f>SUM(C33:C38)</f>
        <v>1911</v>
      </c>
      <c r="D39" s="31">
        <f t="shared" ref="D39:R39" si="5">SUM(D33:D38)</f>
        <v>820</v>
      </c>
      <c r="E39" s="31">
        <f t="shared" si="5"/>
        <v>0</v>
      </c>
      <c r="F39" s="31">
        <f t="shared" si="5"/>
        <v>2731</v>
      </c>
      <c r="G39" s="31">
        <f t="shared" si="5"/>
        <v>293</v>
      </c>
      <c r="H39" s="31">
        <f t="shared" si="5"/>
        <v>284</v>
      </c>
      <c r="I39" s="31">
        <f t="shared" si="5"/>
        <v>756</v>
      </c>
      <c r="J39" s="31">
        <f t="shared" si="5"/>
        <v>1333</v>
      </c>
      <c r="K39" s="31">
        <f t="shared" si="5"/>
        <v>108</v>
      </c>
      <c r="L39" s="31">
        <f t="shared" si="5"/>
        <v>165</v>
      </c>
      <c r="M39" s="31">
        <f t="shared" si="5"/>
        <v>698</v>
      </c>
      <c r="N39" s="31">
        <f t="shared" si="5"/>
        <v>971</v>
      </c>
      <c r="O39" s="31">
        <f t="shared" si="5"/>
        <v>244</v>
      </c>
      <c r="P39" s="31">
        <f t="shared" si="5"/>
        <v>873</v>
      </c>
      <c r="Q39" s="31">
        <f t="shared" si="5"/>
        <v>2315</v>
      </c>
      <c r="R39" s="32">
        <f t="shared" si="5"/>
        <v>3432</v>
      </c>
    </row>
    <row r="40" spans="1:18" ht="15" customHeight="1" x14ac:dyDescent="0.25">
      <c r="A40" s="3">
        <v>28</v>
      </c>
      <c r="B40" s="3" t="s">
        <v>41</v>
      </c>
      <c r="C40" s="4">
        <v>0</v>
      </c>
      <c r="D40" s="4">
        <v>0</v>
      </c>
      <c r="E40" s="4">
        <v>0</v>
      </c>
      <c r="F40" s="91">
        <f t="shared" si="0"/>
        <v>0</v>
      </c>
      <c r="G40" s="4">
        <v>0</v>
      </c>
      <c r="H40" s="4">
        <v>0</v>
      </c>
      <c r="I40" s="4">
        <v>0</v>
      </c>
      <c r="J40" s="27">
        <f t="shared" si="1"/>
        <v>0</v>
      </c>
      <c r="K40" s="4">
        <v>0</v>
      </c>
      <c r="L40" s="4">
        <v>0</v>
      </c>
      <c r="M40" s="4">
        <v>0</v>
      </c>
      <c r="N40" s="27">
        <f t="shared" si="2"/>
        <v>0</v>
      </c>
      <c r="O40" s="4">
        <v>0</v>
      </c>
      <c r="P40" s="4">
        <v>0</v>
      </c>
      <c r="Q40" s="4">
        <v>0</v>
      </c>
      <c r="R40" s="27">
        <f t="shared" si="3"/>
        <v>0</v>
      </c>
    </row>
    <row r="41" spans="1:18" ht="15" customHeight="1" x14ac:dyDescent="0.25">
      <c r="A41" s="3">
        <v>29</v>
      </c>
      <c r="B41" s="3" t="s">
        <v>42</v>
      </c>
      <c r="C41" s="4">
        <v>0</v>
      </c>
      <c r="D41" s="4">
        <v>0</v>
      </c>
      <c r="E41" s="4">
        <v>0</v>
      </c>
      <c r="F41" s="91">
        <f t="shared" si="0"/>
        <v>0</v>
      </c>
      <c r="G41" s="4">
        <v>0</v>
      </c>
      <c r="H41" s="4">
        <v>0</v>
      </c>
      <c r="I41" s="4">
        <v>0</v>
      </c>
      <c r="J41" s="27">
        <f t="shared" si="1"/>
        <v>0</v>
      </c>
      <c r="K41" s="4">
        <v>0</v>
      </c>
      <c r="L41" s="4">
        <v>0</v>
      </c>
      <c r="M41" s="4">
        <v>0</v>
      </c>
      <c r="N41" s="27">
        <f t="shared" si="2"/>
        <v>0</v>
      </c>
      <c r="O41" s="4">
        <v>0</v>
      </c>
      <c r="P41" s="4">
        <v>0</v>
      </c>
      <c r="Q41" s="4">
        <v>0</v>
      </c>
      <c r="R41" s="27">
        <f t="shared" si="3"/>
        <v>0</v>
      </c>
    </row>
    <row r="42" spans="1:18" ht="15" customHeight="1" x14ac:dyDescent="0.25">
      <c r="A42" s="3">
        <v>30</v>
      </c>
      <c r="B42" s="3" t="s">
        <v>43</v>
      </c>
      <c r="C42" s="4">
        <v>0</v>
      </c>
      <c r="D42" s="4">
        <v>0</v>
      </c>
      <c r="E42" s="4">
        <v>0</v>
      </c>
      <c r="F42" s="91">
        <f t="shared" si="0"/>
        <v>0</v>
      </c>
      <c r="G42" s="4">
        <v>0</v>
      </c>
      <c r="H42" s="4">
        <v>0</v>
      </c>
      <c r="I42" s="4">
        <v>0</v>
      </c>
      <c r="J42" s="27">
        <f t="shared" si="1"/>
        <v>0</v>
      </c>
      <c r="K42" s="4">
        <v>0</v>
      </c>
      <c r="L42" s="4">
        <v>0</v>
      </c>
      <c r="M42" s="4">
        <v>0</v>
      </c>
      <c r="N42" s="27">
        <f t="shared" si="2"/>
        <v>0</v>
      </c>
      <c r="O42" s="4">
        <v>0</v>
      </c>
      <c r="P42" s="4">
        <v>0</v>
      </c>
      <c r="Q42" s="4">
        <v>0</v>
      </c>
      <c r="R42" s="27">
        <f t="shared" si="3"/>
        <v>0</v>
      </c>
    </row>
    <row r="43" spans="1:18" ht="15" customHeight="1" x14ac:dyDescent="0.25">
      <c r="A43" s="3">
        <v>31</v>
      </c>
      <c r="B43" s="3" t="s">
        <v>44</v>
      </c>
      <c r="C43" s="4">
        <v>0</v>
      </c>
      <c r="D43" s="4">
        <v>0</v>
      </c>
      <c r="E43" s="4">
        <v>0</v>
      </c>
      <c r="F43" s="91">
        <f t="shared" si="0"/>
        <v>0</v>
      </c>
      <c r="G43" s="4">
        <v>0</v>
      </c>
      <c r="H43" s="4">
        <v>0</v>
      </c>
      <c r="I43" s="4">
        <v>0</v>
      </c>
      <c r="J43" s="27">
        <f t="shared" si="1"/>
        <v>0</v>
      </c>
      <c r="K43" s="4">
        <v>0</v>
      </c>
      <c r="L43" s="4">
        <v>0</v>
      </c>
      <c r="M43" s="4">
        <v>0</v>
      </c>
      <c r="N43" s="27">
        <f t="shared" si="2"/>
        <v>0</v>
      </c>
      <c r="O43" s="4">
        <v>0</v>
      </c>
      <c r="P43" s="4">
        <v>0</v>
      </c>
      <c r="Q43" s="4">
        <v>0</v>
      </c>
      <c r="R43" s="27">
        <f t="shared" si="3"/>
        <v>0</v>
      </c>
    </row>
    <row r="44" spans="1:18" ht="15" customHeight="1" x14ac:dyDescent="0.25">
      <c r="A44" s="3">
        <v>32</v>
      </c>
      <c r="B44" s="3" t="s">
        <v>45</v>
      </c>
      <c r="C44" s="4">
        <v>0</v>
      </c>
      <c r="D44" s="4">
        <v>0</v>
      </c>
      <c r="E44" s="4">
        <v>0</v>
      </c>
      <c r="F44" s="91">
        <f t="shared" si="0"/>
        <v>0</v>
      </c>
      <c r="G44" s="4">
        <v>0</v>
      </c>
      <c r="H44" s="4">
        <v>3</v>
      </c>
      <c r="I44" s="4">
        <v>0</v>
      </c>
      <c r="J44" s="27">
        <f t="shared" si="1"/>
        <v>3</v>
      </c>
      <c r="K44" s="4">
        <v>8</v>
      </c>
      <c r="L44" s="4">
        <v>8</v>
      </c>
      <c r="M44" s="4">
        <v>1</v>
      </c>
      <c r="N44" s="27">
        <f t="shared" si="2"/>
        <v>17</v>
      </c>
      <c r="O44" s="4">
        <v>1</v>
      </c>
      <c r="P44" s="4">
        <v>1</v>
      </c>
      <c r="Q44" s="4">
        <v>0</v>
      </c>
      <c r="R44" s="27">
        <f t="shared" si="3"/>
        <v>2</v>
      </c>
    </row>
    <row r="45" spans="1:18" ht="15" customHeight="1" x14ac:dyDescent="0.25">
      <c r="A45" s="3">
        <v>33</v>
      </c>
      <c r="B45" s="3" t="s">
        <v>46</v>
      </c>
      <c r="C45" s="4">
        <v>0</v>
      </c>
      <c r="D45" s="4">
        <v>0</v>
      </c>
      <c r="E45" s="4">
        <v>0</v>
      </c>
      <c r="F45" s="91">
        <f t="shared" si="0"/>
        <v>0</v>
      </c>
      <c r="G45" s="4">
        <v>0</v>
      </c>
      <c r="H45" s="4">
        <v>0</v>
      </c>
      <c r="I45" s="4">
        <v>0</v>
      </c>
      <c r="J45" s="27">
        <f t="shared" si="1"/>
        <v>0</v>
      </c>
      <c r="K45" s="4">
        <v>0</v>
      </c>
      <c r="L45" s="4">
        <v>0</v>
      </c>
      <c r="M45" s="4">
        <v>0</v>
      </c>
      <c r="N45" s="27">
        <f t="shared" si="2"/>
        <v>0</v>
      </c>
      <c r="O45" s="4">
        <v>0</v>
      </c>
      <c r="P45" s="4">
        <v>0</v>
      </c>
      <c r="Q45" s="4">
        <v>0</v>
      </c>
      <c r="R45" s="27">
        <f t="shared" si="3"/>
        <v>0</v>
      </c>
    </row>
    <row r="46" spans="1:18" ht="15" customHeight="1" x14ac:dyDescent="0.25">
      <c r="A46" s="3">
        <v>34</v>
      </c>
      <c r="B46" s="3" t="s">
        <v>47</v>
      </c>
      <c r="C46" s="4">
        <v>0</v>
      </c>
      <c r="D46" s="4">
        <v>0</v>
      </c>
      <c r="E46" s="4">
        <v>0</v>
      </c>
      <c r="F46" s="91">
        <f t="shared" si="0"/>
        <v>0</v>
      </c>
      <c r="G46" s="4">
        <v>0</v>
      </c>
      <c r="H46" s="4">
        <v>0</v>
      </c>
      <c r="I46" s="4">
        <v>0</v>
      </c>
      <c r="J46" s="27">
        <f t="shared" si="1"/>
        <v>0</v>
      </c>
      <c r="K46" s="4">
        <v>0</v>
      </c>
      <c r="L46" s="4">
        <v>0</v>
      </c>
      <c r="M46" s="4">
        <v>0</v>
      </c>
      <c r="N46" s="27">
        <f t="shared" si="2"/>
        <v>0</v>
      </c>
      <c r="O46" s="4">
        <v>0</v>
      </c>
      <c r="P46" s="4">
        <v>0</v>
      </c>
      <c r="Q46" s="4">
        <v>0</v>
      </c>
      <c r="R46" s="27">
        <f t="shared" si="3"/>
        <v>0</v>
      </c>
    </row>
    <row r="47" spans="1:18" ht="15" customHeight="1" x14ac:dyDescent="0.25">
      <c r="A47" s="3">
        <v>35</v>
      </c>
      <c r="B47" s="3" t="s">
        <v>48</v>
      </c>
      <c r="C47" s="4">
        <v>0</v>
      </c>
      <c r="D47" s="4">
        <v>0</v>
      </c>
      <c r="E47" s="4">
        <v>0</v>
      </c>
      <c r="F47" s="91">
        <f t="shared" si="0"/>
        <v>0</v>
      </c>
      <c r="G47" s="4">
        <v>0</v>
      </c>
      <c r="H47" s="4">
        <v>0</v>
      </c>
      <c r="I47" s="4">
        <v>0</v>
      </c>
      <c r="J47" s="27">
        <f t="shared" si="1"/>
        <v>0</v>
      </c>
      <c r="K47" s="4">
        <v>0</v>
      </c>
      <c r="L47" s="4">
        <v>0</v>
      </c>
      <c r="M47" s="4">
        <v>0</v>
      </c>
      <c r="N47" s="27">
        <f t="shared" si="2"/>
        <v>0</v>
      </c>
      <c r="O47" s="4">
        <v>0</v>
      </c>
      <c r="P47" s="4">
        <v>0</v>
      </c>
      <c r="Q47" s="4">
        <v>0</v>
      </c>
      <c r="R47" s="27">
        <f t="shared" si="3"/>
        <v>0</v>
      </c>
    </row>
    <row r="48" spans="1:18" ht="15" customHeight="1" x14ac:dyDescent="0.25">
      <c r="A48" s="3">
        <v>36</v>
      </c>
      <c r="B48" s="3" t="s">
        <v>49</v>
      </c>
      <c r="C48" s="4">
        <v>0</v>
      </c>
      <c r="D48" s="4">
        <v>0</v>
      </c>
      <c r="E48" s="4">
        <v>0</v>
      </c>
      <c r="F48" s="91">
        <f t="shared" si="0"/>
        <v>0</v>
      </c>
      <c r="G48" s="4">
        <v>0</v>
      </c>
      <c r="H48" s="4">
        <v>0</v>
      </c>
      <c r="I48" s="4">
        <v>0</v>
      </c>
      <c r="J48" s="27">
        <f t="shared" si="1"/>
        <v>0</v>
      </c>
      <c r="K48" s="4">
        <v>0</v>
      </c>
      <c r="L48" s="4">
        <v>0</v>
      </c>
      <c r="M48" s="4">
        <v>0</v>
      </c>
      <c r="N48" s="27">
        <f t="shared" si="2"/>
        <v>0</v>
      </c>
      <c r="O48" s="4">
        <v>0</v>
      </c>
      <c r="P48" s="4">
        <v>0</v>
      </c>
      <c r="Q48" s="4">
        <v>0</v>
      </c>
      <c r="R48" s="27">
        <f t="shared" si="3"/>
        <v>0</v>
      </c>
    </row>
    <row r="49" spans="1:18" ht="15" customHeight="1" x14ac:dyDescent="0.25">
      <c r="A49" s="3">
        <v>37</v>
      </c>
      <c r="B49" s="3" t="s">
        <v>50</v>
      </c>
      <c r="C49" s="4">
        <v>0</v>
      </c>
      <c r="D49" s="4">
        <v>0</v>
      </c>
      <c r="E49" s="4">
        <v>0</v>
      </c>
      <c r="F49" s="91">
        <f t="shared" si="0"/>
        <v>0</v>
      </c>
      <c r="G49" s="4">
        <v>0</v>
      </c>
      <c r="H49" s="4">
        <v>0</v>
      </c>
      <c r="I49" s="4">
        <v>0</v>
      </c>
      <c r="J49" s="27">
        <f t="shared" si="1"/>
        <v>0</v>
      </c>
      <c r="K49" s="4">
        <v>0</v>
      </c>
      <c r="L49" s="4">
        <v>0</v>
      </c>
      <c r="M49" s="4">
        <v>0</v>
      </c>
      <c r="N49" s="27">
        <f t="shared" si="2"/>
        <v>0</v>
      </c>
      <c r="O49" s="4">
        <v>0</v>
      </c>
      <c r="P49" s="4">
        <v>0</v>
      </c>
      <c r="Q49" s="4">
        <v>0</v>
      </c>
      <c r="R49" s="27">
        <f t="shared" si="3"/>
        <v>0</v>
      </c>
    </row>
    <row r="50" spans="1:18" ht="15" customHeight="1" x14ac:dyDescent="0.25">
      <c r="A50" s="3">
        <v>38</v>
      </c>
      <c r="B50" s="3" t="s">
        <v>51</v>
      </c>
      <c r="C50" s="4">
        <v>0</v>
      </c>
      <c r="D50" s="4">
        <v>0</v>
      </c>
      <c r="E50" s="4">
        <v>0</v>
      </c>
      <c r="F50" s="91">
        <f t="shared" si="0"/>
        <v>0</v>
      </c>
      <c r="G50" s="4">
        <v>0</v>
      </c>
      <c r="H50" s="4">
        <v>0</v>
      </c>
      <c r="I50" s="4">
        <v>0</v>
      </c>
      <c r="J50" s="27">
        <f t="shared" si="1"/>
        <v>0</v>
      </c>
      <c r="K50" s="4">
        <v>0</v>
      </c>
      <c r="L50" s="4">
        <v>0</v>
      </c>
      <c r="M50" s="4">
        <v>0</v>
      </c>
      <c r="N50" s="27">
        <f t="shared" si="2"/>
        <v>0</v>
      </c>
      <c r="O50" s="4">
        <v>0</v>
      </c>
      <c r="P50" s="4">
        <v>0</v>
      </c>
      <c r="Q50" s="4">
        <v>0</v>
      </c>
      <c r="R50" s="27">
        <f t="shared" si="3"/>
        <v>0</v>
      </c>
    </row>
    <row r="51" spans="1:18" ht="15" customHeight="1" x14ac:dyDescent="0.25">
      <c r="A51" s="3">
        <v>39</v>
      </c>
      <c r="B51" s="3" t="s">
        <v>52</v>
      </c>
      <c r="C51" s="4">
        <v>0</v>
      </c>
      <c r="D51" s="4">
        <v>0</v>
      </c>
      <c r="E51" s="4">
        <v>0</v>
      </c>
      <c r="F51" s="91">
        <f t="shared" si="0"/>
        <v>0</v>
      </c>
      <c r="G51" s="4">
        <v>0</v>
      </c>
      <c r="H51" s="4">
        <v>0</v>
      </c>
      <c r="I51" s="4">
        <v>7</v>
      </c>
      <c r="J51" s="27">
        <f t="shared" si="1"/>
        <v>7</v>
      </c>
      <c r="K51" s="4">
        <v>0</v>
      </c>
      <c r="L51" s="4">
        <v>0</v>
      </c>
      <c r="M51" s="4">
        <v>0</v>
      </c>
      <c r="N51" s="27">
        <f t="shared" si="2"/>
        <v>0</v>
      </c>
      <c r="O51" s="4">
        <v>0</v>
      </c>
      <c r="P51" s="4">
        <v>0</v>
      </c>
      <c r="Q51" s="4">
        <v>0</v>
      </c>
      <c r="R51" s="27">
        <f t="shared" si="3"/>
        <v>0</v>
      </c>
    </row>
    <row r="52" spans="1:18" ht="15" customHeight="1" x14ac:dyDescent="0.25">
      <c r="A52" s="3">
        <v>40</v>
      </c>
      <c r="B52" s="3" t="s">
        <v>53</v>
      </c>
      <c r="C52" s="4">
        <v>0</v>
      </c>
      <c r="D52" s="4">
        <v>0</v>
      </c>
      <c r="E52" s="4">
        <v>0</v>
      </c>
      <c r="F52" s="91">
        <f t="shared" si="0"/>
        <v>0</v>
      </c>
      <c r="G52" s="4">
        <v>0</v>
      </c>
      <c r="H52" s="4">
        <v>0</v>
      </c>
      <c r="I52" s="4">
        <v>0</v>
      </c>
      <c r="J52" s="27">
        <f t="shared" si="1"/>
        <v>0</v>
      </c>
      <c r="K52" s="4">
        <v>0</v>
      </c>
      <c r="L52" s="4">
        <v>0</v>
      </c>
      <c r="M52" s="4">
        <v>0</v>
      </c>
      <c r="N52" s="27">
        <f t="shared" si="2"/>
        <v>0</v>
      </c>
      <c r="O52" s="4">
        <v>0</v>
      </c>
      <c r="P52" s="4">
        <v>0</v>
      </c>
      <c r="Q52" s="4">
        <v>0</v>
      </c>
      <c r="R52" s="27">
        <f t="shared" si="3"/>
        <v>0</v>
      </c>
    </row>
    <row r="53" spans="1:18" ht="15" customHeight="1" x14ac:dyDescent="0.25">
      <c r="A53" s="3">
        <v>41</v>
      </c>
      <c r="B53" s="3" t="s">
        <v>54</v>
      </c>
      <c r="C53" s="4">
        <v>0</v>
      </c>
      <c r="D53" s="4">
        <v>0</v>
      </c>
      <c r="E53" s="4">
        <v>0</v>
      </c>
      <c r="F53" s="91">
        <f t="shared" si="0"/>
        <v>0</v>
      </c>
      <c r="G53" s="4">
        <v>0</v>
      </c>
      <c r="H53" s="4">
        <v>0</v>
      </c>
      <c r="I53" s="4">
        <v>0</v>
      </c>
      <c r="J53" s="27">
        <f t="shared" si="1"/>
        <v>0</v>
      </c>
      <c r="K53" s="4">
        <v>0</v>
      </c>
      <c r="L53" s="4">
        <v>0</v>
      </c>
      <c r="M53" s="4">
        <v>0</v>
      </c>
      <c r="N53" s="27">
        <f t="shared" si="2"/>
        <v>0</v>
      </c>
      <c r="O53" s="4">
        <v>0</v>
      </c>
      <c r="P53" s="4">
        <v>0</v>
      </c>
      <c r="Q53" s="4">
        <v>0</v>
      </c>
      <c r="R53" s="27">
        <f t="shared" si="3"/>
        <v>0</v>
      </c>
    </row>
    <row r="54" spans="1:18" ht="15" customHeight="1" x14ac:dyDescent="0.25">
      <c r="A54" s="3">
        <v>42</v>
      </c>
      <c r="B54" s="3" t="s">
        <v>55</v>
      </c>
      <c r="C54" s="4">
        <v>0</v>
      </c>
      <c r="D54" s="4">
        <v>0</v>
      </c>
      <c r="E54" s="4">
        <v>0</v>
      </c>
      <c r="F54" s="91">
        <f t="shared" si="0"/>
        <v>0</v>
      </c>
      <c r="G54" s="4">
        <v>0</v>
      </c>
      <c r="H54" s="4">
        <v>0</v>
      </c>
      <c r="I54" s="4">
        <v>0</v>
      </c>
      <c r="J54" s="27">
        <f t="shared" si="1"/>
        <v>0</v>
      </c>
      <c r="K54" s="4">
        <v>0</v>
      </c>
      <c r="L54" s="4">
        <v>0</v>
      </c>
      <c r="M54" s="4">
        <v>0</v>
      </c>
      <c r="N54" s="27">
        <f t="shared" si="2"/>
        <v>0</v>
      </c>
      <c r="O54" s="4">
        <v>0</v>
      </c>
      <c r="P54" s="4">
        <v>0</v>
      </c>
      <c r="Q54" s="4">
        <v>0</v>
      </c>
      <c r="R54" s="27">
        <f t="shared" si="3"/>
        <v>0</v>
      </c>
    </row>
    <row r="55" spans="1:18" ht="15" customHeight="1" x14ac:dyDescent="0.25">
      <c r="A55" s="3">
        <v>43</v>
      </c>
      <c r="B55" s="3" t="s">
        <v>56</v>
      </c>
      <c r="C55" s="4">
        <v>0</v>
      </c>
      <c r="D55" s="4">
        <v>0</v>
      </c>
      <c r="E55" s="4">
        <v>0</v>
      </c>
      <c r="F55" s="91">
        <f t="shared" si="0"/>
        <v>0</v>
      </c>
      <c r="G55" s="4">
        <v>0</v>
      </c>
      <c r="H55" s="4">
        <v>0</v>
      </c>
      <c r="I55" s="4">
        <v>0</v>
      </c>
      <c r="J55" s="27">
        <f t="shared" si="1"/>
        <v>0</v>
      </c>
      <c r="K55" s="4">
        <v>0</v>
      </c>
      <c r="L55" s="4">
        <v>0</v>
      </c>
      <c r="M55" s="4">
        <v>0</v>
      </c>
      <c r="N55" s="27">
        <f t="shared" si="2"/>
        <v>0</v>
      </c>
      <c r="O55" s="4">
        <v>0</v>
      </c>
      <c r="P55" s="4">
        <v>0</v>
      </c>
      <c r="Q55" s="4">
        <v>0</v>
      </c>
      <c r="R55" s="27">
        <f t="shared" si="3"/>
        <v>0</v>
      </c>
    </row>
    <row r="56" spans="1:18" ht="15" customHeight="1" x14ac:dyDescent="0.25">
      <c r="A56" s="3">
        <v>44</v>
      </c>
      <c r="B56" s="3" t="s">
        <v>57</v>
      </c>
      <c r="C56" s="4">
        <v>0</v>
      </c>
      <c r="D56" s="4">
        <v>0</v>
      </c>
      <c r="E56" s="4">
        <v>0</v>
      </c>
      <c r="F56" s="91">
        <f t="shared" si="0"/>
        <v>0</v>
      </c>
      <c r="G56" s="4">
        <v>0</v>
      </c>
      <c r="H56" s="4">
        <v>0</v>
      </c>
      <c r="I56" s="4">
        <v>0</v>
      </c>
      <c r="J56" s="27">
        <f t="shared" si="1"/>
        <v>0</v>
      </c>
      <c r="K56" s="4">
        <v>0</v>
      </c>
      <c r="L56" s="4">
        <v>0</v>
      </c>
      <c r="M56" s="4">
        <v>0</v>
      </c>
      <c r="N56" s="27">
        <f t="shared" si="2"/>
        <v>0</v>
      </c>
      <c r="O56" s="4">
        <v>0</v>
      </c>
      <c r="P56" s="4">
        <v>0</v>
      </c>
      <c r="Q56" s="4">
        <v>0</v>
      </c>
      <c r="R56" s="27">
        <f t="shared" si="3"/>
        <v>0</v>
      </c>
    </row>
    <row r="57" spans="1:18" ht="15" customHeight="1" x14ac:dyDescent="0.25">
      <c r="A57" s="3">
        <v>45</v>
      </c>
      <c r="B57" s="3" t="s">
        <v>58</v>
      </c>
      <c r="C57" s="4">
        <v>0</v>
      </c>
      <c r="D57" s="4">
        <v>0</v>
      </c>
      <c r="E57" s="4">
        <v>0</v>
      </c>
      <c r="F57" s="91">
        <f t="shared" si="0"/>
        <v>0</v>
      </c>
      <c r="G57" s="4">
        <v>0</v>
      </c>
      <c r="H57" s="4">
        <v>0</v>
      </c>
      <c r="I57" s="4">
        <v>0</v>
      </c>
      <c r="J57" s="27">
        <f t="shared" si="1"/>
        <v>0</v>
      </c>
      <c r="K57" s="4">
        <v>0</v>
      </c>
      <c r="L57" s="4">
        <v>0</v>
      </c>
      <c r="M57" s="4">
        <v>0</v>
      </c>
      <c r="N57" s="27">
        <f t="shared" si="2"/>
        <v>0</v>
      </c>
      <c r="O57" s="4">
        <v>0</v>
      </c>
      <c r="P57" s="4">
        <v>0</v>
      </c>
      <c r="Q57" s="4">
        <v>0</v>
      </c>
      <c r="R57" s="27">
        <f t="shared" si="3"/>
        <v>0</v>
      </c>
    </row>
    <row r="58" spans="1:18" ht="15" customHeight="1" thickBot="1" x14ac:dyDescent="0.3">
      <c r="A58" s="3">
        <v>46</v>
      </c>
      <c r="B58" s="18" t="s">
        <v>295</v>
      </c>
      <c r="C58" s="4">
        <v>0</v>
      </c>
      <c r="D58" s="4">
        <v>0</v>
      </c>
      <c r="E58" s="4">
        <v>0</v>
      </c>
      <c r="F58" s="91">
        <f t="shared" si="0"/>
        <v>0</v>
      </c>
      <c r="G58" s="4">
        <v>0</v>
      </c>
      <c r="H58" s="4">
        <v>0</v>
      </c>
      <c r="I58" s="4">
        <v>0</v>
      </c>
      <c r="J58" s="27">
        <f t="shared" si="1"/>
        <v>0</v>
      </c>
      <c r="K58" s="4">
        <v>0</v>
      </c>
      <c r="L58" s="4">
        <v>0</v>
      </c>
      <c r="M58" s="4">
        <v>0</v>
      </c>
      <c r="N58" s="27">
        <f t="shared" si="2"/>
        <v>0</v>
      </c>
      <c r="O58" s="4">
        <v>0</v>
      </c>
      <c r="P58" s="4">
        <v>0</v>
      </c>
      <c r="Q58" s="4">
        <v>0</v>
      </c>
      <c r="R58" s="27">
        <f t="shared" si="3"/>
        <v>0</v>
      </c>
    </row>
    <row r="59" spans="1:18" ht="15" customHeight="1" thickBot="1" x14ac:dyDescent="0.3">
      <c r="A59" s="29"/>
      <c r="B59" s="30" t="s">
        <v>34</v>
      </c>
      <c r="C59" s="31">
        <f>SUM(C40:C58)</f>
        <v>0</v>
      </c>
      <c r="D59" s="31">
        <f t="shared" ref="D59:R59" si="6">SUM(D40:D58)</f>
        <v>0</v>
      </c>
      <c r="E59" s="31">
        <f t="shared" si="6"/>
        <v>0</v>
      </c>
      <c r="F59" s="31">
        <f t="shared" si="6"/>
        <v>0</v>
      </c>
      <c r="G59" s="31">
        <f t="shared" si="6"/>
        <v>0</v>
      </c>
      <c r="H59" s="31">
        <f t="shared" si="6"/>
        <v>3</v>
      </c>
      <c r="I59" s="31">
        <f t="shared" si="6"/>
        <v>7</v>
      </c>
      <c r="J59" s="31">
        <f t="shared" si="6"/>
        <v>10</v>
      </c>
      <c r="K59" s="31">
        <f t="shared" si="6"/>
        <v>8</v>
      </c>
      <c r="L59" s="31">
        <f t="shared" si="6"/>
        <v>8</v>
      </c>
      <c r="M59" s="31">
        <f t="shared" si="6"/>
        <v>1</v>
      </c>
      <c r="N59" s="31">
        <f t="shared" si="6"/>
        <v>17</v>
      </c>
      <c r="O59" s="31">
        <f t="shared" si="6"/>
        <v>1</v>
      </c>
      <c r="P59" s="31">
        <f t="shared" si="6"/>
        <v>1</v>
      </c>
      <c r="Q59" s="31">
        <f t="shared" si="6"/>
        <v>0</v>
      </c>
      <c r="R59" s="32">
        <f t="shared" si="6"/>
        <v>2</v>
      </c>
    </row>
    <row r="60" spans="1:18" ht="15" customHeight="1" x14ac:dyDescent="0.25">
      <c r="A60" s="3">
        <v>47</v>
      </c>
      <c r="B60" s="3" t="s">
        <v>59</v>
      </c>
      <c r="C60" s="4">
        <v>1155</v>
      </c>
      <c r="D60" s="4">
        <v>301</v>
      </c>
      <c r="E60" s="4">
        <v>0</v>
      </c>
      <c r="F60" s="91">
        <f t="shared" si="0"/>
        <v>1456</v>
      </c>
      <c r="G60" s="4">
        <v>249</v>
      </c>
      <c r="H60" s="4">
        <v>151</v>
      </c>
      <c r="I60" s="4">
        <v>39</v>
      </c>
      <c r="J60" s="27">
        <f t="shared" si="1"/>
        <v>439</v>
      </c>
      <c r="K60" s="4">
        <v>133</v>
      </c>
      <c r="L60" s="4">
        <v>474</v>
      </c>
      <c r="M60" s="4">
        <v>0</v>
      </c>
      <c r="N60" s="27">
        <f t="shared" si="2"/>
        <v>607</v>
      </c>
      <c r="O60" s="4">
        <v>497</v>
      </c>
      <c r="P60" s="4">
        <v>1025</v>
      </c>
      <c r="Q60" s="4">
        <v>7</v>
      </c>
      <c r="R60" s="27">
        <f t="shared" si="3"/>
        <v>1529</v>
      </c>
    </row>
    <row r="61" spans="1:18" ht="15" customHeight="1" x14ac:dyDescent="0.25">
      <c r="A61" s="3">
        <v>48</v>
      </c>
      <c r="B61" s="3" t="s">
        <v>60</v>
      </c>
      <c r="C61" s="4">
        <v>1161</v>
      </c>
      <c r="D61" s="4">
        <v>0</v>
      </c>
      <c r="E61" s="4">
        <v>0</v>
      </c>
      <c r="F61" s="91">
        <f t="shared" si="0"/>
        <v>1161</v>
      </c>
      <c r="G61" s="4">
        <v>3584</v>
      </c>
      <c r="H61" s="4">
        <v>1400</v>
      </c>
      <c r="I61" s="4">
        <v>473</v>
      </c>
      <c r="J61" s="27">
        <f t="shared" si="1"/>
        <v>5457</v>
      </c>
      <c r="K61" s="4">
        <v>1467</v>
      </c>
      <c r="L61" s="4">
        <v>618</v>
      </c>
      <c r="M61" s="4">
        <v>1</v>
      </c>
      <c r="N61" s="27">
        <f t="shared" si="2"/>
        <v>2086</v>
      </c>
      <c r="O61" s="4">
        <v>333</v>
      </c>
      <c r="P61" s="4">
        <v>373</v>
      </c>
      <c r="Q61" s="4">
        <v>7</v>
      </c>
      <c r="R61" s="27">
        <f t="shared" si="3"/>
        <v>713</v>
      </c>
    </row>
    <row r="62" spans="1:18" ht="15" customHeight="1" thickBot="1" x14ac:dyDescent="0.3">
      <c r="A62" s="3">
        <v>49</v>
      </c>
      <c r="B62" s="3" t="s">
        <v>61</v>
      </c>
      <c r="C62" s="4">
        <v>574</v>
      </c>
      <c r="D62" s="4">
        <v>3.58</v>
      </c>
      <c r="E62" s="4">
        <v>0</v>
      </c>
      <c r="F62" s="91">
        <f t="shared" si="0"/>
        <v>577.58000000000004</v>
      </c>
      <c r="G62" s="4">
        <v>51</v>
      </c>
      <c r="H62" s="4">
        <v>13.2</v>
      </c>
      <c r="I62" s="4">
        <v>0</v>
      </c>
      <c r="J62" s="27">
        <f t="shared" si="1"/>
        <v>64.2</v>
      </c>
      <c r="K62" s="4">
        <v>531</v>
      </c>
      <c r="L62" s="4">
        <v>189.12</v>
      </c>
      <c r="M62" s="4">
        <v>0</v>
      </c>
      <c r="N62" s="27">
        <f t="shared" si="2"/>
        <v>720.12</v>
      </c>
      <c r="O62" s="4">
        <v>389</v>
      </c>
      <c r="P62" s="4">
        <v>107.52</v>
      </c>
      <c r="Q62" s="4">
        <v>0</v>
      </c>
      <c r="R62" s="27">
        <f t="shared" si="3"/>
        <v>496.52</v>
      </c>
    </row>
    <row r="63" spans="1:18" ht="15" customHeight="1" thickBot="1" x14ac:dyDescent="0.3">
      <c r="A63" s="29"/>
      <c r="B63" s="30" t="s">
        <v>34</v>
      </c>
      <c r="C63" s="31">
        <f>SUM(C60:C62)</f>
        <v>2890</v>
      </c>
      <c r="D63" s="31">
        <f t="shared" ref="D63:R63" si="7">SUM(D60:D62)</f>
        <v>304.58</v>
      </c>
      <c r="E63" s="31">
        <f t="shared" si="7"/>
        <v>0</v>
      </c>
      <c r="F63" s="31">
        <f t="shared" si="7"/>
        <v>3194.58</v>
      </c>
      <c r="G63" s="31">
        <f t="shared" si="7"/>
        <v>3884</v>
      </c>
      <c r="H63" s="31">
        <f t="shared" si="7"/>
        <v>1564.2</v>
      </c>
      <c r="I63" s="31">
        <f t="shared" si="7"/>
        <v>512</v>
      </c>
      <c r="J63" s="31">
        <f t="shared" si="7"/>
        <v>5960.2</v>
      </c>
      <c r="K63" s="31">
        <f t="shared" si="7"/>
        <v>2131</v>
      </c>
      <c r="L63" s="31">
        <f t="shared" si="7"/>
        <v>1281.1199999999999</v>
      </c>
      <c r="M63" s="31">
        <f t="shared" si="7"/>
        <v>1</v>
      </c>
      <c r="N63" s="31">
        <f t="shared" si="7"/>
        <v>3413.12</v>
      </c>
      <c r="O63" s="31">
        <f t="shared" si="7"/>
        <v>1219</v>
      </c>
      <c r="P63" s="31">
        <f t="shared" si="7"/>
        <v>1505.52</v>
      </c>
      <c r="Q63" s="31">
        <f t="shared" si="7"/>
        <v>14</v>
      </c>
      <c r="R63" s="32">
        <f t="shared" si="7"/>
        <v>2738.52</v>
      </c>
    </row>
    <row r="64" spans="1:18" s="16" customFormat="1" ht="15" customHeight="1" x14ac:dyDescent="0.25">
      <c r="A64" s="12">
        <v>50</v>
      </c>
      <c r="B64" s="12" t="s">
        <v>62</v>
      </c>
      <c r="C64" s="14">
        <v>0</v>
      </c>
      <c r="D64" s="14">
        <v>0</v>
      </c>
      <c r="E64" s="14">
        <v>0</v>
      </c>
      <c r="F64" s="91">
        <f t="shared" si="0"/>
        <v>0</v>
      </c>
      <c r="G64" s="14">
        <v>0</v>
      </c>
      <c r="H64" s="14">
        <v>0</v>
      </c>
      <c r="I64" s="14">
        <v>0</v>
      </c>
      <c r="J64" s="27">
        <f t="shared" si="1"/>
        <v>0</v>
      </c>
      <c r="K64" s="14">
        <v>0</v>
      </c>
      <c r="L64" s="14">
        <v>0</v>
      </c>
      <c r="M64" s="14">
        <v>0</v>
      </c>
      <c r="N64" s="27">
        <f t="shared" si="2"/>
        <v>0</v>
      </c>
      <c r="O64" s="14">
        <v>0</v>
      </c>
      <c r="P64" s="14">
        <v>0</v>
      </c>
      <c r="Q64" s="14">
        <v>0</v>
      </c>
      <c r="R64" s="27">
        <f t="shared" si="3"/>
        <v>0</v>
      </c>
    </row>
    <row r="65" spans="1:19" s="16" customFormat="1" ht="15" customHeight="1" thickBot="1" x14ac:dyDescent="0.3">
      <c r="A65" s="12">
        <v>51</v>
      </c>
      <c r="B65" s="12" t="s">
        <v>63</v>
      </c>
      <c r="C65" s="14">
        <v>0</v>
      </c>
      <c r="D65" s="14">
        <v>0</v>
      </c>
      <c r="E65" s="14">
        <v>0</v>
      </c>
      <c r="F65" s="91">
        <f t="shared" si="0"/>
        <v>0</v>
      </c>
      <c r="G65" s="14">
        <v>0</v>
      </c>
      <c r="H65" s="14">
        <v>0</v>
      </c>
      <c r="I65" s="14">
        <v>0</v>
      </c>
      <c r="J65" s="27">
        <f t="shared" si="1"/>
        <v>0</v>
      </c>
      <c r="K65" s="14">
        <v>0</v>
      </c>
      <c r="L65" s="14">
        <v>0</v>
      </c>
      <c r="M65" s="14">
        <v>0</v>
      </c>
      <c r="N65" s="27">
        <f t="shared" si="2"/>
        <v>0</v>
      </c>
      <c r="O65" s="14">
        <v>0</v>
      </c>
      <c r="P65" s="14">
        <v>0</v>
      </c>
      <c r="Q65" s="14">
        <v>0</v>
      </c>
      <c r="R65" s="27">
        <f t="shared" si="3"/>
        <v>0</v>
      </c>
    </row>
    <row r="66" spans="1:19" ht="15" customHeight="1" thickBot="1" x14ac:dyDescent="0.3">
      <c r="A66" s="86"/>
      <c r="B66" s="87" t="s">
        <v>34</v>
      </c>
      <c r="C66" s="88">
        <f>SUM(C64:C65)</f>
        <v>0</v>
      </c>
      <c r="D66" s="88">
        <f t="shared" ref="D66:R66" si="8">SUM(D64:D65)</f>
        <v>0</v>
      </c>
      <c r="E66" s="88">
        <f t="shared" si="8"/>
        <v>0</v>
      </c>
      <c r="F66" s="88">
        <f t="shared" si="8"/>
        <v>0</v>
      </c>
      <c r="G66" s="88">
        <f t="shared" si="8"/>
        <v>0</v>
      </c>
      <c r="H66" s="88">
        <f t="shared" si="8"/>
        <v>0</v>
      </c>
      <c r="I66" s="88">
        <f t="shared" si="8"/>
        <v>0</v>
      </c>
      <c r="J66" s="88">
        <f t="shared" si="8"/>
        <v>0</v>
      </c>
      <c r="K66" s="88">
        <f t="shared" si="8"/>
        <v>0</v>
      </c>
      <c r="L66" s="88">
        <f t="shared" si="8"/>
        <v>0</v>
      </c>
      <c r="M66" s="88">
        <f t="shared" si="8"/>
        <v>0</v>
      </c>
      <c r="N66" s="88">
        <f t="shared" si="8"/>
        <v>0</v>
      </c>
      <c r="O66" s="88">
        <f t="shared" si="8"/>
        <v>0</v>
      </c>
      <c r="P66" s="88">
        <f t="shared" si="8"/>
        <v>0</v>
      </c>
      <c r="Q66" s="88">
        <f t="shared" si="8"/>
        <v>0</v>
      </c>
      <c r="R66" s="89">
        <f t="shared" si="8"/>
        <v>0</v>
      </c>
    </row>
    <row r="67" spans="1:19" ht="15" customHeight="1" thickBot="1" x14ac:dyDescent="0.3">
      <c r="A67" s="276" t="s">
        <v>11</v>
      </c>
      <c r="B67" s="277"/>
      <c r="C67" s="25">
        <f>C66+C63+C59+C39+C32</f>
        <v>9108</v>
      </c>
      <c r="D67" s="25">
        <f t="shared" ref="D67:R67" si="9">D66+D63+D59+D39+D32</f>
        <v>3075.12</v>
      </c>
      <c r="E67" s="25">
        <f t="shared" si="9"/>
        <v>309</v>
      </c>
      <c r="F67" s="25">
        <f t="shared" si="9"/>
        <v>12492.12</v>
      </c>
      <c r="G67" s="25">
        <f t="shared" si="9"/>
        <v>5645</v>
      </c>
      <c r="H67" s="25">
        <f t="shared" si="9"/>
        <v>2841.26</v>
      </c>
      <c r="I67" s="25">
        <f t="shared" si="9"/>
        <v>1755</v>
      </c>
      <c r="J67" s="25">
        <f t="shared" si="9"/>
        <v>10241.26</v>
      </c>
      <c r="K67" s="25">
        <f t="shared" si="9"/>
        <v>3328</v>
      </c>
      <c r="L67" s="25">
        <f t="shared" si="9"/>
        <v>3653.41</v>
      </c>
      <c r="M67" s="25">
        <f t="shared" si="9"/>
        <v>2013</v>
      </c>
      <c r="N67" s="25">
        <f t="shared" si="9"/>
        <v>8994.41</v>
      </c>
      <c r="O67" s="25">
        <f t="shared" si="9"/>
        <v>2609</v>
      </c>
      <c r="P67" s="25">
        <f t="shared" si="9"/>
        <v>3937.87</v>
      </c>
      <c r="Q67" s="25">
        <f t="shared" si="9"/>
        <v>2750</v>
      </c>
      <c r="R67" s="25">
        <f t="shared" si="9"/>
        <v>9296.8700000000008</v>
      </c>
      <c r="S67" s="90"/>
    </row>
  </sheetData>
  <mergeCells count="13">
    <mergeCell ref="A1:R1"/>
    <mergeCell ref="A2:R2"/>
    <mergeCell ref="A4:R4"/>
    <mergeCell ref="A5:R5"/>
    <mergeCell ref="A67:B67"/>
    <mergeCell ref="AC6:AP6"/>
    <mergeCell ref="A8:A9"/>
    <mergeCell ref="B8:B9"/>
    <mergeCell ref="C8:F8"/>
    <mergeCell ref="G8:J8"/>
    <mergeCell ref="K8:N8"/>
    <mergeCell ref="O8:R8"/>
    <mergeCell ref="A6:R6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  <legacyDrawing r:id="rId3"/>
  <controls>
    <mc:AlternateContent xmlns:mc="http://schemas.openxmlformats.org/markup-compatibility/2006">
      <mc:Choice Requires="x14">
        <control shapeId="11265" r:id="rId4" name="Control 1">
          <controlPr defaultSize="0" r:id="rId5">
            <anchor moveWithCells="1">
              <from>
                <xdr:col>28</xdr:col>
                <xdr:colOff>0</xdr:colOff>
                <xdr:row>5</xdr:row>
                <xdr:rowOff>0</xdr:rowOff>
              </from>
              <to>
                <xdr:col>29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11265" r:id="rId4" name="Control 1"/>
      </mc:Fallback>
    </mc:AlternateContent>
    <mc:AlternateContent xmlns:mc="http://schemas.openxmlformats.org/markup-compatibility/2006">
      <mc:Choice Requires="x14">
        <control shapeId="11266" r:id="rId6" name="Control 2">
          <controlPr defaultSize="0" r:id="rId5">
            <anchor moveWithCells="1">
              <from>
                <xdr:col>28</xdr:col>
                <xdr:colOff>0</xdr:colOff>
                <xdr:row>39</xdr:row>
                <xdr:rowOff>0</xdr:rowOff>
              </from>
              <to>
                <xdr:col>29</xdr:col>
                <xdr:colOff>76200</xdr:colOff>
                <xdr:row>40</xdr:row>
                <xdr:rowOff>38100</xdr:rowOff>
              </to>
            </anchor>
          </controlPr>
        </control>
      </mc:Choice>
      <mc:Fallback>
        <control shapeId="11266" r:id="rId6" name="Control 2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N67"/>
  <sheetViews>
    <sheetView topLeftCell="D1" workbookViewId="0">
      <pane ySplit="9" topLeftCell="A55" activePane="bottomLeft" state="frozen"/>
      <selection pane="bottomLeft" activeCell="V51" sqref="V51"/>
    </sheetView>
  </sheetViews>
  <sheetFormatPr defaultRowHeight="15" x14ac:dyDescent="0.25"/>
  <cols>
    <col min="1" max="1" width="6.28515625" customWidth="1"/>
    <col min="2" max="2" width="27.5703125" bestFit="1" customWidth="1"/>
    <col min="3" max="3" width="8.5703125" bestFit="1" customWidth="1"/>
    <col min="4" max="4" width="7.42578125" bestFit="1" customWidth="1"/>
    <col min="5" max="5" width="5.28515625" bestFit="1" customWidth="1"/>
    <col min="6" max="6" width="7.42578125" bestFit="1" customWidth="1"/>
    <col min="7" max="7" width="8.5703125" bestFit="1" customWidth="1"/>
    <col min="8" max="8" width="7.42578125" bestFit="1" customWidth="1"/>
    <col min="9" max="9" width="5.28515625" bestFit="1" customWidth="1"/>
    <col min="10" max="10" width="7.42578125" bestFit="1" customWidth="1"/>
    <col min="11" max="11" width="8.5703125" bestFit="1" customWidth="1"/>
    <col min="12" max="12" width="7.28515625" bestFit="1" customWidth="1"/>
    <col min="13" max="13" width="5.28515625" bestFit="1" customWidth="1"/>
    <col min="14" max="14" width="6.5703125" bestFit="1" customWidth="1"/>
    <col min="15" max="15" width="8.5703125" bestFit="1" customWidth="1"/>
    <col min="16" max="16" width="7.28515625" bestFit="1" customWidth="1"/>
    <col min="17" max="17" width="5.28515625" bestFit="1" customWidth="1"/>
    <col min="18" max="18" width="7.42578125" bestFit="1" customWidth="1"/>
    <col min="19" max="19" width="8.5703125" bestFit="1" customWidth="1"/>
    <col min="20" max="21" width="7.42578125" bestFit="1" customWidth="1"/>
    <col min="22" max="22" width="8.42578125" bestFit="1" customWidth="1"/>
    <col min="23" max="23" width="8.5703125" bestFit="1" customWidth="1"/>
    <col min="24" max="24" width="7.42578125" bestFit="1" customWidth="1"/>
    <col min="25" max="25" width="6.42578125" bestFit="1" customWidth="1"/>
    <col min="26" max="26" width="10.7109375" bestFit="1" customWidth="1"/>
  </cols>
  <sheetData>
    <row r="1" spans="1:40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</row>
    <row r="2" spans="1:40" ht="15" customHeight="1" thickBot="1" x14ac:dyDescent="0.3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</row>
    <row r="3" spans="1:40" ht="15.75" thickBot="1" x14ac:dyDescent="0.3">
      <c r="A3" s="1"/>
      <c r="Z3" s="17" t="s">
        <v>308</v>
      </c>
    </row>
    <row r="4" spans="1:40" ht="15" customHeight="1" x14ac:dyDescent="0.25">
      <c r="A4" s="288" t="s">
        <v>130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</row>
    <row r="5" spans="1:40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</row>
    <row r="6" spans="1:40" ht="15" customHeight="1" x14ac:dyDescent="0.25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</row>
    <row r="8" spans="1:40" ht="15" customHeight="1" x14ac:dyDescent="0.25">
      <c r="A8" s="283" t="s">
        <v>6</v>
      </c>
      <c r="B8" s="283" t="s">
        <v>7</v>
      </c>
      <c r="C8" s="285" t="s">
        <v>131</v>
      </c>
      <c r="D8" s="286"/>
      <c r="E8" s="286"/>
      <c r="F8" s="287"/>
      <c r="G8" s="285" t="s">
        <v>115</v>
      </c>
      <c r="H8" s="286"/>
      <c r="I8" s="286"/>
      <c r="J8" s="287"/>
      <c r="K8" s="285" t="s">
        <v>117</v>
      </c>
      <c r="L8" s="286"/>
      <c r="M8" s="286"/>
      <c r="N8" s="287"/>
      <c r="O8" s="285" t="s">
        <v>132</v>
      </c>
      <c r="P8" s="286"/>
      <c r="Q8" s="286"/>
      <c r="R8" s="287"/>
      <c r="S8" s="285" t="s">
        <v>133</v>
      </c>
      <c r="T8" s="286"/>
      <c r="U8" s="286"/>
      <c r="V8" s="287"/>
      <c r="W8" s="285" t="s">
        <v>134</v>
      </c>
      <c r="X8" s="286"/>
      <c r="Y8" s="286"/>
      <c r="Z8" s="287"/>
    </row>
    <row r="9" spans="1:40" x14ac:dyDescent="0.25">
      <c r="A9" s="284"/>
      <c r="B9" s="284"/>
      <c r="C9" s="2" t="s">
        <v>122</v>
      </c>
      <c r="D9" s="2" t="s">
        <v>123</v>
      </c>
      <c r="E9" s="2" t="s">
        <v>124</v>
      </c>
      <c r="F9" s="2" t="s">
        <v>11</v>
      </c>
      <c r="G9" s="2" t="s">
        <v>122</v>
      </c>
      <c r="H9" s="2" t="s">
        <v>123</v>
      </c>
      <c r="I9" s="2" t="s">
        <v>124</v>
      </c>
      <c r="J9" s="2" t="s">
        <v>11</v>
      </c>
      <c r="K9" s="2" t="s">
        <v>122</v>
      </c>
      <c r="L9" s="2" t="s">
        <v>123</v>
      </c>
      <c r="M9" s="2" t="s">
        <v>124</v>
      </c>
      <c r="N9" s="2" t="s">
        <v>11</v>
      </c>
      <c r="O9" s="2" t="s">
        <v>122</v>
      </c>
      <c r="P9" s="2" t="s">
        <v>123</v>
      </c>
      <c r="Q9" s="2" t="s">
        <v>124</v>
      </c>
      <c r="R9" s="2" t="s">
        <v>11</v>
      </c>
      <c r="S9" s="2" t="s">
        <v>122</v>
      </c>
      <c r="T9" s="2" t="s">
        <v>123</v>
      </c>
      <c r="U9" s="2" t="s">
        <v>124</v>
      </c>
      <c r="V9" s="2" t="s">
        <v>11</v>
      </c>
      <c r="W9" s="2" t="s">
        <v>122</v>
      </c>
      <c r="X9" s="2" t="s">
        <v>123</v>
      </c>
      <c r="Y9" s="2" t="s">
        <v>124</v>
      </c>
      <c r="Z9" s="2" t="s">
        <v>11</v>
      </c>
    </row>
    <row r="10" spans="1:40" x14ac:dyDescent="0.25">
      <c r="A10" s="5"/>
      <c r="Z10" s="6"/>
    </row>
    <row r="11" spans="1:40" ht="15" customHeight="1" x14ac:dyDescent="0.25">
      <c r="A11" s="3">
        <v>1</v>
      </c>
      <c r="B11" s="3" t="s">
        <v>13</v>
      </c>
      <c r="C11" s="4">
        <v>27</v>
      </c>
      <c r="D11" s="4">
        <v>32</v>
      </c>
      <c r="E11" s="4">
        <v>0</v>
      </c>
      <c r="F11" s="27">
        <f>C11+D11+E11</f>
        <v>59</v>
      </c>
      <c r="G11" s="4">
        <v>132</v>
      </c>
      <c r="H11" s="4">
        <v>366</v>
      </c>
      <c r="I11" s="4">
        <v>55</v>
      </c>
      <c r="J11" s="27">
        <f>G11+H11+I11</f>
        <v>553</v>
      </c>
      <c r="K11" s="4">
        <v>0</v>
      </c>
      <c r="L11" s="4">
        <v>0</v>
      </c>
      <c r="M11" s="4">
        <v>171</v>
      </c>
      <c r="N11" s="27">
        <f>K11+L11+M11</f>
        <v>171</v>
      </c>
      <c r="O11" s="4">
        <v>0</v>
      </c>
      <c r="P11" s="4">
        <v>11</v>
      </c>
      <c r="Q11" s="4">
        <v>0</v>
      </c>
      <c r="R11" s="27">
        <f>O11+P11+Q11</f>
        <v>11</v>
      </c>
      <c r="S11" s="4">
        <v>134</v>
      </c>
      <c r="T11" s="4">
        <v>310</v>
      </c>
      <c r="U11" s="4">
        <v>77</v>
      </c>
      <c r="V11" s="27">
        <f>S11+T11+U11</f>
        <v>521</v>
      </c>
      <c r="W11" s="4">
        <v>229</v>
      </c>
      <c r="X11" s="4">
        <v>279</v>
      </c>
      <c r="Y11" s="4">
        <v>31</v>
      </c>
      <c r="Z11" s="27">
        <f>W11+X11+Y11</f>
        <v>539</v>
      </c>
    </row>
    <row r="12" spans="1:40" s="16" customFormat="1" ht="15" customHeight="1" x14ac:dyDescent="0.25">
      <c r="A12" s="12">
        <v>2</v>
      </c>
      <c r="B12" s="12" t="s">
        <v>14</v>
      </c>
      <c r="C12" s="14">
        <v>0</v>
      </c>
      <c r="D12" s="14">
        <v>0</v>
      </c>
      <c r="E12" s="14">
        <v>0</v>
      </c>
      <c r="F12" s="27">
        <f t="shared" ref="F12:F65" si="0">C12+D12+E12</f>
        <v>0</v>
      </c>
      <c r="G12" s="14">
        <v>0</v>
      </c>
      <c r="H12" s="14">
        <v>0</v>
      </c>
      <c r="I12" s="14">
        <v>0</v>
      </c>
      <c r="J12" s="27">
        <f t="shared" ref="J12:J65" si="1">G12+H12+I12</f>
        <v>0</v>
      </c>
      <c r="K12" s="14">
        <v>0</v>
      </c>
      <c r="L12" s="14">
        <v>0</v>
      </c>
      <c r="M12" s="14">
        <v>0</v>
      </c>
      <c r="N12" s="27">
        <f t="shared" ref="N12:N65" si="2">K12+L12+M12</f>
        <v>0</v>
      </c>
      <c r="O12" s="14">
        <v>0</v>
      </c>
      <c r="P12" s="14">
        <v>0</v>
      </c>
      <c r="Q12" s="14">
        <v>0</v>
      </c>
      <c r="R12" s="27">
        <f t="shared" ref="R12:R65" si="3">O12+P12+Q12</f>
        <v>0</v>
      </c>
      <c r="S12" s="14">
        <v>16</v>
      </c>
      <c r="T12" s="14">
        <v>23</v>
      </c>
      <c r="U12" s="14">
        <v>0</v>
      </c>
      <c r="V12" s="27">
        <f t="shared" ref="V12:V65" si="4">S12+T12+U12</f>
        <v>39</v>
      </c>
      <c r="W12" s="14">
        <v>3</v>
      </c>
      <c r="X12" s="14">
        <v>4</v>
      </c>
      <c r="Y12" s="14">
        <v>0</v>
      </c>
      <c r="Z12" s="27">
        <f t="shared" ref="Z12:Z65" si="5">W12+X12+Y12</f>
        <v>7</v>
      </c>
    </row>
    <row r="13" spans="1:40" ht="15" customHeight="1" x14ac:dyDescent="0.25">
      <c r="A13" s="3">
        <v>3</v>
      </c>
      <c r="B13" s="3" t="s">
        <v>15</v>
      </c>
      <c r="C13" s="4">
        <v>10</v>
      </c>
      <c r="D13" s="4">
        <v>24</v>
      </c>
      <c r="E13" s="4">
        <v>29</v>
      </c>
      <c r="F13" s="27">
        <f t="shared" si="0"/>
        <v>63</v>
      </c>
      <c r="G13" s="4">
        <v>46</v>
      </c>
      <c r="H13" s="4">
        <v>85.77</v>
      </c>
      <c r="I13" s="4">
        <v>23</v>
      </c>
      <c r="J13" s="27">
        <f t="shared" si="1"/>
        <v>154.76999999999998</v>
      </c>
      <c r="K13" s="4">
        <v>0</v>
      </c>
      <c r="L13" s="4">
        <v>2</v>
      </c>
      <c r="M13" s="4">
        <v>1</v>
      </c>
      <c r="N13" s="27">
        <f t="shared" si="2"/>
        <v>3</v>
      </c>
      <c r="O13" s="4">
        <v>23</v>
      </c>
      <c r="P13" s="4">
        <v>9</v>
      </c>
      <c r="Q13" s="4">
        <v>9</v>
      </c>
      <c r="R13" s="27">
        <f t="shared" si="3"/>
        <v>41</v>
      </c>
      <c r="S13" s="4">
        <v>4384</v>
      </c>
      <c r="T13" s="4">
        <v>180</v>
      </c>
      <c r="U13" s="4">
        <v>111</v>
      </c>
      <c r="V13" s="27">
        <f t="shared" si="4"/>
        <v>4675</v>
      </c>
      <c r="W13" s="4">
        <v>185</v>
      </c>
      <c r="X13" s="4">
        <v>27</v>
      </c>
      <c r="Y13" s="4">
        <v>94</v>
      </c>
      <c r="Z13" s="27">
        <f t="shared" si="5"/>
        <v>306</v>
      </c>
    </row>
    <row r="14" spans="1:40" ht="15" customHeight="1" x14ac:dyDescent="0.25">
      <c r="A14" s="3">
        <v>4</v>
      </c>
      <c r="B14" s="3" t="s">
        <v>16</v>
      </c>
      <c r="C14" s="4">
        <v>161</v>
      </c>
      <c r="D14" s="4">
        <v>210</v>
      </c>
      <c r="E14" s="4">
        <v>17</v>
      </c>
      <c r="F14" s="27">
        <f t="shared" si="0"/>
        <v>388</v>
      </c>
      <c r="G14" s="4">
        <v>321</v>
      </c>
      <c r="H14" s="4">
        <v>440</v>
      </c>
      <c r="I14" s="4">
        <v>38</v>
      </c>
      <c r="J14" s="27">
        <f t="shared" si="1"/>
        <v>799</v>
      </c>
      <c r="K14" s="4">
        <v>57</v>
      </c>
      <c r="L14" s="4">
        <v>78</v>
      </c>
      <c r="M14" s="4">
        <v>9</v>
      </c>
      <c r="N14" s="27">
        <f t="shared" si="2"/>
        <v>144</v>
      </c>
      <c r="O14" s="4">
        <v>162</v>
      </c>
      <c r="P14" s="4">
        <v>216</v>
      </c>
      <c r="Q14" s="4">
        <v>19</v>
      </c>
      <c r="R14" s="27">
        <f t="shared" si="3"/>
        <v>397</v>
      </c>
      <c r="S14" s="4">
        <v>475</v>
      </c>
      <c r="T14" s="4">
        <v>650</v>
      </c>
      <c r="U14" s="4">
        <v>60</v>
      </c>
      <c r="V14" s="27">
        <f t="shared" si="4"/>
        <v>1185</v>
      </c>
      <c r="W14" s="4">
        <v>402</v>
      </c>
      <c r="X14" s="4">
        <v>503</v>
      </c>
      <c r="Y14" s="4">
        <v>50</v>
      </c>
      <c r="Z14" s="27">
        <f t="shared" si="5"/>
        <v>955</v>
      </c>
    </row>
    <row r="15" spans="1:40" ht="15" customHeight="1" x14ac:dyDescent="0.25">
      <c r="A15" s="3">
        <v>5</v>
      </c>
      <c r="B15" s="3" t="s">
        <v>17</v>
      </c>
      <c r="C15" s="4">
        <v>25</v>
      </c>
      <c r="D15" s="4">
        <v>12</v>
      </c>
      <c r="E15" s="4">
        <v>4</v>
      </c>
      <c r="F15" s="27">
        <f t="shared" si="0"/>
        <v>41</v>
      </c>
      <c r="G15" s="4">
        <v>0</v>
      </c>
      <c r="H15" s="4">
        <v>0</v>
      </c>
      <c r="I15" s="4">
        <v>0</v>
      </c>
      <c r="J15" s="27">
        <f t="shared" si="1"/>
        <v>0</v>
      </c>
      <c r="K15" s="4">
        <v>4</v>
      </c>
      <c r="L15" s="4">
        <v>8</v>
      </c>
      <c r="M15" s="4">
        <v>4</v>
      </c>
      <c r="N15" s="27">
        <f t="shared" si="2"/>
        <v>16</v>
      </c>
      <c r="O15" s="4">
        <v>32</v>
      </c>
      <c r="P15" s="4">
        <v>62</v>
      </c>
      <c r="Q15" s="4">
        <v>89</v>
      </c>
      <c r="R15" s="27">
        <f t="shared" si="3"/>
        <v>183</v>
      </c>
      <c r="S15" s="4">
        <v>461.55</v>
      </c>
      <c r="T15" s="4">
        <v>157.4</v>
      </c>
      <c r="U15" s="4">
        <v>196.61</v>
      </c>
      <c r="V15" s="27">
        <f t="shared" si="4"/>
        <v>815.56000000000006</v>
      </c>
      <c r="W15" s="4">
        <v>110.59</v>
      </c>
      <c r="X15" s="4">
        <v>47</v>
      </c>
      <c r="Y15" s="4">
        <v>62.93</v>
      </c>
      <c r="Z15" s="27">
        <f t="shared" si="5"/>
        <v>220.52</v>
      </c>
    </row>
    <row r="16" spans="1:40" ht="15" customHeight="1" x14ac:dyDescent="0.25">
      <c r="A16" s="3">
        <v>6</v>
      </c>
      <c r="B16" s="3" t="s">
        <v>18</v>
      </c>
      <c r="C16" s="4">
        <v>123</v>
      </c>
      <c r="D16" s="4">
        <v>66</v>
      </c>
      <c r="E16" s="4">
        <v>27</v>
      </c>
      <c r="F16" s="27">
        <f t="shared" si="0"/>
        <v>216</v>
      </c>
      <c r="G16" s="4">
        <v>0</v>
      </c>
      <c r="H16" s="4">
        <v>0</v>
      </c>
      <c r="I16" s="4">
        <v>0</v>
      </c>
      <c r="J16" s="27">
        <f t="shared" si="1"/>
        <v>0</v>
      </c>
      <c r="K16" s="4">
        <v>4</v>
      </c>
      <c r="L16" s="4">
        <v>2</v>
      </c>
      <c r="M16" s="4">
        <v>2</v>
      </c>
      <c r="N16" s="27">
        <f t="shared" si="2"/>
        <v>8</v>
      </c>
      <c r="O16" s="4">
        <v>14</v>
      </c>
      <c r="P16" s="4">
        <v>8</v>
      </c>
      <c r="Q16" s="4">
        <v>1</v>
      </c>
      <c r="R16" s="27">
        <f t="shared" si="3"/>
        <v>23</v>
      </c>
      <c r="S16" s="4">
        <v>515</v>
      </c>
      <c r="T16" s="4">
        <v>189</v>
      </c>
      <c r="U16" s="4">
        <v>0</v>
      </c>
      <c r="V16" s="27">
        <f t="shared" si="4"/>
        <v>704</v>
      </c>
      <c r="W16" s="4">
        <v>97</v>
      </c>
      <c r="X16" s="4">
        <v>65</v>
      </c>
      <c r="Y16" s="4">
        <v>36</v>
      </c>
      <c r="Z16" s="27">
        <f t="shared" si="5"/>
        <v>198</v>
      </c>
    </row>
    <row r="17" spans="1:26" ht="15" customHeight="1" x14ac:dyDescent="0.25">
      <c r="A17" s="3">
        <v>7</v>
      </c>
      <c r="B17" s="3" t="s">
        <v>19</v>
      </c>
      <c r="C17" s="4">
        <v>92</v>
      </c>
      <c r="D17" s="4">
        <v>50</v>
      </c>
      <c r="E17" s="4">
        <v>10</v>
      </c>
      <c r="F17" s="27">
        <f t="shared" si="0"/>
        <v>152</v>
      </c>
      <c r="G17" s="4">
        <v>64</v>
      </c>
      <c r="H17" s="4">
        <v>46</v>
      </c>
      <c r="I17" s="4">
        <v>47</v>
      </c>
      <c r="J17" s="27">
        <f t="shared" si="1"/>
        <v>157</v>
      </c>
      <c r="K17" s="4">
        <v>69</v>
      </c>
      <c r="L17" s="4">
        <v>46</v>
      </c>
      <c r="M17" s="4">
        <v>17</v>
      </c>
      <c r="N17" s="27">
        <f t="shared" si="2"/>
        <v>132</v>
      </c>
      <c r="O17" s="4">
        <v>85</v>
      </c>
      <c r="P17" s="4">
        <v>103</v>
      </c>
      <c r="Q17" s="4">
        <v>55</v>
      </c>
      <c r="R17" s="27">
        <f t="shared" si="3"/>
        <v>243</v>
      </c>
      <c r="S17" s="4">
        <v>1454</v>
      </c>
      <c r="T17" s="4">
        <v>1698.2</v>
      </c>
      <c r="U17" s="4">
        <v>1257</v>
      </c>
      <c r="V17" s="27">
        <f t="shared" si="4"/>
        <v>4409.2</v>
      </c>
      <c r="W17" s="4">
        <v>420</v>
      </c>
      <c r="X17" s="4">
        <v>679.48</v>
      </c>
      <c r="Y17" s="4">
        <v>16</v>
      </c>
      <c r="Z17" s="27">
        <f t="shared" si="5"/>
        <v>1115.48</v>
      </c>
    </row>
    <row r="18" spans="1:26" ht="15" customHeight="1" x14ac:dyDescent="0.25">
      <c r="A18" s="3">
        <v>8</v>
      </c>
      <c r="B18" s="3" t="s">
        <v>20</v>
      </c>
      <c r="C18" s="4">
        <v>5</v>
      </c>
      <c r="D18" s="4">
        <v>1</v>
      </c>
      <c r="E18" s="4">
        <v>1</v>
      </c>
      <c r="F18" s="27">
        <f t="shared" si="0"/>
        <v>7</v>
      </c>
      <c r="G18" s="4">
        <v>27</v>
      </c>
      <c r="H18" s="4">
        <v>49</v>
      </c>
      <c r="I18" s="4">
        <v>23</v>
      </c>
      <c r="J18" s="27">
        <f t="shared" si="1"/>
        <v>99</v>
      </c>
      <c r="K18" s="4">
        <v>1</v>
      </c>
      <c r="L18" s="4">
        <v>3</v>
      </c>
      <c r="M18" s="4">
        <v>2</v>
      </c>
      <c r="N18" s="27">
        <f t="shared" si="2"/>
        <v>6</v>
      </c>
      <c r="O18" s="4">
        <v>0</v>
      </c>
      <c r="P18" s="4">
        <v>0</v>
      </c>
      <c r="Q18" s="4">
        <v>0</v>
      </c>
      <c r="R18" s="27">
        <f t="shared" si="3"/>
        <v>0</v>
      </c>
      <c r="S18" s="4">
        <v>48</v>
      </c>
      <c r="T18" s="4">
        <v>27</v>
      </c>
      <c r="U18" s="4">
        <v>27</v>
      </c>
      <c r="V18" s="27">
        <f t="shared" si="4"/>
        <v>102</v>
      </c>
      <c r="W18" s="4">
        <v>63</v>
      </c>
      <c r="X18" s="4">
        <v>13</v>
      </c>
      <c r="Y18" s="4">
        <v>41</v>
      </c>
      <c r="Z18" s="27">
        <f t="shared" si="5"/>
        <v>117</v>
      </c>
    </row>
    <row r="19" spans="1:26" ht="15" customHeight="1" x14ac:dyDescent="0.25">
      <c r="A19" s="3">
        <v>9</v>
      </c>
      <c r="B19" s="3" t="s">
        <v>21</v>
      </c>
      <c r="C19" s="4">
        <v>13</v>
      </c>
      <c r="D19" s="4">
        <v>25</v>
      </c>
      <c r="E19" s="4">
        <v>2</v>
      </c>
      <c r="F19" s="27">
        <f t="shared" si="0"/>
        <v>40</v>
      </c>
      <c r="G19" s="4">
        <v>46</v>
      </c>
      <c r="H19" s="4">
        <v>145</v>
      </c>
      <c r="I19" s="4">
        <v>36</v>
      </c>
      <c r="J19" s="27">
        <f t="shared" si="1"/>
        <v>227</v>
      </c>
      <c r="K19" s="4">
        <v>1</v>
      </c>
      <c r="L19" s="4">
        <v>45</v>
      </c>
      <c r="M19" s="4">
        <v>51</v>
      </c>
      <c r="N19" s="27">
        <f t="shared" si="2"/>
        <v>97</v>
      </c>
      <c r="O19" s="4">
        <v>9</v>
      </c>
      <c r="P19" s="4">
        <v>19</v>
      </c>
      <c r="Q19" s="4">
        <v>8</v>
      </c>
      <c r="R19" s="27">
        <f t="shared" si="3"/>
        <v>36</v>
      </c>
      <c r="S19" s="4">
        <v>299</v>
      </c>
      <c r="T19" s="4">
        <v>159</v>
      </c>
      <c r="U19" s="4">
        <v>26</v>
      </c>
      <c r="V19" s="27">
        <f t="shared" si="4"/>
        <v>484</v>
      </c>
      <c r="W19" s="4">
        <v>107</v>
      </c>
      <c r="X19" s="4">
        <v>6</v>
      </c>
      <c r="Y19" s="4">
        <v>69</v>
      </c>
      <c r="Z19" s="27">
        <f t="shared" si="5"/>
        <v>182</v>
      </c>
    </row>
    <row r="20" spans="1:26" ht="15" customHeight="1" x14ac:dyDescent="0.25">
      <c r="A20" s="3">
        <v>10</v>
      </c>
      <c r="B20" s="3" t="s">
        <v>22</v>
      </c>
      <c r="C20" s="4">
        <v>0</v>
      </c>
      <c r="D20" s="4">
        <v>1.63</v>
      </c>
      <c r="E20" s="4">
        <v>0</v>
      </c>
      <c r="F20" s="27">
        <f t="shared" si="0"/>
        <v>1.63</v>
      </c>
      <c r="G20" s="4">
        <v>21</v>
      </c>
      <c r="H20" s="4">
        <v>0</v>
      </c>
      <c r="I20" s="4">
        <v>0</v>
      </c>
      <c r="J20" s="27">
        <f t="shared" si="1"/>
        <v>21</v>
      </c>
      <c r="K20" s="4">
        <v>0</v>
      </c>
      <c r="L20" s="4">
        <v>0</v>
      </c>
      <c r="M20" s="4">
        <v>0</v>
      </c>
      <c r="N20" s="27">
        <f t="shared" si="2"/>
        <v>0</v>
      </c>
      <c r="O20" s="4">
        <v>0</v>
      </c>
      <c r="P20" s="4">
        <v>9.1300000000000008</v>
      </c>
      <c r="Q20" s="4">
        <v>0</v>
      </c>
      <c r="R20" s="27">
        <f t="shared" si="3"/>
        <v>9.1300000000000008</v>
      </c>
      <c r="S20" s="4">
        <v>4</v>
      </c>
      <c r="T20" s="4">
        <v>54.43</v>
      </c>
      <c r="U20" s="4">
        <v>0</v>
      </c>
      <c r="V20" s="27">
        <f t="shared" si="4"/>
        <v>58.43</v>
      </c>
      <c r="W20" s="4">
        <v>0</v>
      </c>
      <c r="X20" s="4">
        <v>5.48</v>
      </c>
      <c r="Y20" s="4">
        <v>5</v>
      </c>
      <c r="Z20" s="27">
        <f t="shared" si="5"/>
        <v>10.48</v>
      </c>
    </row>
    <row r="21" spans="1:26" ht="15" customHeight="1" x14ac:dyDescent="0.25">
      <c r="A21" s="3">
        <v>11</v>
      </c>
      <c r="B21" s="3" t="s">
        <v>23</v>
      </c>
      <c r="C21" s="4">
        <v>0</v>
      </c>
      <c r="D21" s="4">
        <v>0</v>
      </c>
      <c r="E21" s="4">
        <v>0</v>
      </c>
      <c r="F21" s="27">
        <f t="shared" si="0"/>
        <v>0</v>
      </c>
      <c r="G21" s="4">
        <v>0</v>
      </c>
      <c r="H21" s="4">
        <v>0</v>
      </c>
      <c r="I21" s="4">
        <v>0</v>
      </c>
      <c r="J21" s="27">
        <f t="shared" si="1"/>
        <v>0</v>
      </c>
      <c r="K21" s="4">
        <v>0</v>
      </c>
      <c r="L21" s="4">
        <v>0</v>
      </c>
      <c r="M21" s="4">
        <v>0</v>
      </c>
      <c r="N21" s="27">
        <f t="shared" si="2"/>
        <v>0</v>
      </c>
      <c r="O21" s="4">
        <v>10</v>
      </c>
      <c r="P21" s="4">
        <v>0</v>
      </c>
      <c r="Q21" s="4">
        <v>0</v>
      </c>
      <c r="R21" s="27">
        <f t="shared" si="3"/>
        <v>10</v>
      </c>
      <c r="S21" s="4">
        <v>0</v>
      </c>
      <c r="T21" s="4">
        <v>0</v>
      </c>
      <c r="U21" s="4">
        <v>0</v>
      </c>
      <c r="V21" s="27">
        <f t="shared" si="4"/>
        <v>0</v>
      </c>
      <c r="W21" s="4">
        <v>0</v>
      </c>
      <c r="X21" s="4">
        <v>0</v>
      </c>
      <c r="Y21" s="4">
        <v>0</v>
      </c>
      <c r="Z21" s="27">
        <f t="shared" si="5"/>
        <v>0</v>
      </c>
    </row>
    <row r="22" spans="1:26" ht="15" customHeight="1" x14ac:dyDescent="0.25">
      <c r="A22" s="3">
        <v>12</v>
      </c>
      <c r="B22" s="3" t="s">
        <v>24</v>
      </c>
      <c r="C22" s="4">
        <v>0</v>
      </c>
      <c r="D22" s="4">
        <v>0</v>
      </c>
      <c r="E22" s="4">
        <v>0</v>
      </c>
      <c r="F22" s="27">
        <f t="shared" si="0"/>
        <v>0</v>
      </c>
      <c r="G22" s="4">
        <v>0</v>
      </c>
      <c r="H22" s="4">
        <v>0</v>
      </c>
      <c r="I22" s="4">
        <v>0</v>
      </c>
      <c r="J22" s="27">
        <f t="shared" si="1"/>
        <v>0</v>
      </c>
      <c r="K22" s="4">
        <v>0</v>
      </c>
      <c r="L22" s="4">
        <v>0.12</v>
      </c>
      <c r="M22" s="4">
        <v>0</v>
      </c>
      <c r="N22" s="27">
        <f t="shared" si="2"/>
        <v>0.12</v>
      </c>
      <c r="O22" s="4">
        <v>0</v>
      </c>
      <c r="P22" s="4">
        <v>0</v>
      </c>
      <c r="Q22" s="4">
        <v>0</v>
      </c>
      <c r="R22" s="27">
        <f t="shared" si="3"/>
        <v>0</v>
      </c>
      <c r="S22" s="4">
        <v>26</v>
      </c>
      <c r="T22" s="4">
        <v>0.46</v>
      </c>
      <c r="U22" s="4">
        <v>2</v>
      </c>
      <c r="V22" s="27">
        <f t="shared" si="4"/>
        <v>28.46</v>
      </c>
      <c r="W22" s="4">
        <v>5</v>
      </c>
      <c r="X22" s="4">
        <v>2.95</v>
      </c>
      <c r="Y22" s="4">
        <v>1</v>
      </c>
      <c r="Z22" s="27">
        <f t="shared" si="5"/>
        <v>8.9499999999999993</v>
      </c>
    </row>
    <row r="23" spans="1:26" ht="15" customHeight="1" x14ac:dyDescent="0.25">
      <c r="A23" s="3">
        <v>13</v>
      </c>
      <c r="B23" s="3" t="s">
        <v>25</v>
      </c>
      <c r="C23" s="4">
        <v>0</v>
      </c>
      <c r="D23" s="4">
        <v>0</v>
      </c>
      <c r="E23" s="4">
        <v>0</v>
      </c>
      <c r="F23" s="27">
        <f t="shared" si="0"/>
        <v>0</v>
      </c>
      <c r="G23" s="4">
        <v>0</v>
      </c>
      <c r="H23" s="4">
        <v>0</v>
      </c>
      <c r="I23" s="4">
        <v>0</v>
      </c>
      <c r="J23" s="27">
        <f t="shared" si="1"/>
        <v>0</v>
      </c>
      <c r="K23" s="4">
        <v>0</v>
      </c>
      <c r="L23" s="4">
        <v>0</v>
      </c>
      <c r="M23" s="4">
        <v>0</v>
      </c>
      <c r="N23" s="27">
        <f t="shared" si="2"/>
        <v>0</v>
      </c>
      <c r="O23" s="4">
        <v>0</v>
      </c>
      <c r="P23" s="4">
        <v>0</v>
      </c>
      <c r="Q23" s="4">
        <v>0</v>
      </c>
      <c r="R23" s="27">
        <f t="shared" si="3"/>
        <v>0</v>
      </c>
      <c r="S23" s="4">
        <v>217</v>
      </c>
      <c r="T23" s="4">
        <v>56</v>
      </c>
      <c r="U23" s="4">
        <v>12</v>
      </c>
      <c r="V23" s="27">
        <f t="shared" si="4"/>
        <v>285</v>
      </c>
      <c r="W23" s="4">
        <v>0</v>
      </c>
      <c r="X23" s="4">
        <v>0</v>
      </c>
      <c r="Y23" s="4">
        <v>0</v>
      </c>
      <c r="Z23" s="27">
        <f t="shared" si="5"/>
        <v>0</v>
      </c>
    </row>
    <row r="24" spans="1:26" ht="15" customHeight="1" x14ac:dyDescent="0.25">
      <c r="A24" s="3">
        <v>14</v>
      </c>
      <c r="B24" s="3" t="s">
        <v>26</v>
      </c>
      <c r="C24" s="4">
        <v>0</v>
      </c>
      <c r="D24" s="4">
        <v>0</v>
      </c>
      <c r="E24" s="4">
        <v>0</v>
      </c>
      <c r="F24" s="27">
        <f t="shared" si="0"/>
        <v>0</v>
      </c>
      <c r="G24" s="4">
        <v>34</v>
      </c>
      <c r="H24" s="4">
        <v>0</v>
      </c>
      <c r="I24" s="4">
        <v>0</v>
      </c>
      <c r="J24" s="27">
        <f t="shared" si="1"/>
        <v>34</v>
      </c>
      <c r="K24" s="4">
        <v>0</v>
      </c>
      <c r="L24" s="4">
        <v>0</v>
      </c>
      <c r="M24" s="4">
        <v>0</v>
      </c>
      <c r="N24" s="27">
        <f t="shared" si="2"/>
        <v>0</v>
      </c>
      <c r="O24" s="4">
        <v>9</v>
      </c>
      <c r="P24" s="4">
        <v>0</v>
      </c>
      <c r="Q24" s="4">
        <v>0</v>
      </c>
      <c r="R24" s="27">
        <f t="shared" si="3"/>
        <v>9</v>
      </c>
      <c r="S24" s="4">
        <v>0</v>
      </c>
      <c r="T24" s="4">
        <v>0</v>
      </c>
      <c r="U24" s="4">
        <v>0</v>
      </c>
      <c r="V24" s="27">
        <f t="shared" si="4"/>
        <v>0</v>
      </c>
      <c r="W24" s="4">
        <v>0</v>
      </c>
      <c r="X24" s="4">
        <v>0</v>
      </c>
      <c r="Y24" s="4">
        <v>0</v>
      </c>
      <c r="Z24" s="27">
        <f t="shared" si="5"/>
        <v>0</v>
      </c>
    </row>
    <row r="25" spans="1:26" ht="15" customHeight="1" x14ac:dyDescent="0.25">
      <c r="A25" s="3">
        <v>15</v>
      </c>
      <c r="B25" s="3" t="s">
        <v>27</v>
      </c>
      <c r="C25" s="4">
        <v>6</v>
      </c>
      <c r="D25" s="4">
        <v>14</v>
      </c>
      <c r="E25" s="4">
        <v>18</v>
      </c>
      <c r="F25" s="27">
        <f t="shared" si="0"/>
        <v>38</v>
      </c>
      <c r="G25" s="4">
        <v>15</v>
      </c>
      <c r="H25" s="4">
        <v>14</v>
      </c>
      <c r="I25" s="4">
        <v>39</v>
      </c>
      <c r="J25" s="27">
        <f t="shared" si="1"/>
        <v>68</v>
      </c>
      <c r="K25" s="4">
        <v>9</v>
      </c>
      <c r="L25" s="4">
        <v>6</v>
      </c>
      <c r="M25" s="4">
        <v>16</v>
      </c>
      <c r="N25" s="27">
        <f t="shared" si="2"/>
        <v>31</v>
      </c>
      <c r="O25" s="4">
        <v>112</v>
      </c>
      <c r="P25" s="4">
        <v>203</v>
      </c>
      <c r="Q25" s="4">
        <v>76</v>
      </c>
      <c r="R25" s="27">
        <f t="shared" si="3"/>
        <v>391</v>
      </c>
      <c r="S25" s="4">
        <v>91</v>
      </c>
      <c r="T25" s="4">
        <v>120</v>
      </c>
      <c r="U25" s="4">
        <v>298</v>
      </c>
      <c r="V25" s="27">
        <f t="shared" si="4"/>
        <v>509</v>
      </c>
      <c r="W25" s="4">
        <v>213</v>
      </c>
      <c r="X25" s="4">
        <v>96</v>
      </c>
      <c r="Y25" s="4">
        <v>292</v>
      </c>
      <c r="Z25" s="27">
        <f t="shared" si="5"/>
        <v>601</v>
      </c>
    </row>
    <row r="26" spans="1:26" ht="15" customHeight="1" x14ac:dyDescent="0.25">
      <c r="A26" s="3">
        <v>16</v>
      </c>
      <c r="B26" s="3" t="s">
        <v>28</v>
      </c>
      <c r="C26" s="4">
        <v>95</v>
      </c>
      <c r="D26" s="4">
        <v>25</v>
      </c>
      <c r="E26" s="4">
        <v>15</v>
      </c>
      <c r="F26" s="27">
        <f t="shared" si="0"/>
        <v>135</v>
      </c>
      <c r="G26" s="4">
        <v>50</v>
      </c>
      <c r="H26" s="4">
        <v>0</v>
      </c>
      <c r="I26" s="4">
        <v>0</v>
      </c>
      <c r="J26" s="27">
        <f t="shared" si="1"/>
        <v>50</v>
      </c>
      <c r="K26" s="4">
        <v>0</v>
      </c>
      <c r="L26" s="4">
        <v>2</v>
      </c>
      <c r="M26" s="4">
        <v>0</v>
      </c>
      <c r="N26" s="27">
        <f t="shared" si="2"/>
        <v>2</v>
      </c>
      <c r="O26" s="4">
        <v>0</v>
      </c>
      <c r="P26" s="4">
        <v>0</v>
      </c>
      <c r="Q26" s="4">
        <v>0</v>
      </c>
      <c r="R26" s="27">
        <f t="shared" si="3"/>
        <v>0</v>
      </c>
      <c r="S26" s="4">
        <v>225</v>
      </c>
      <c r="T26" s="4">
        <v>145</v>
      </c>
      <c r="U26" s="4">
        <v>45</v>
      </c>
      <c r="V26" s="27">
        <f t="shared" si="4"/>
        <v>415</v>
      </c>
      <c r="W26" s="4">
        <v>115</v>
      </c>
      <c r="X26" s="4">
        <v>55</v>
      </c>
      <c r="Y26" s="4">
        <v>28</v>
      </c>
      <c r="Z26" s="27">
        <f t="shared" si="5"/>
        <v>198</v>
      </c>
    </row>
    <row r="27" spans="1:26" ht="15" customHeight="1" x14ac:dyDescent="0.25">
      <c r="A27" s="3">
        <v>17</v>
      </c>
      <c r="B27" s="3" t="s">
        <v>29</v>
      </c>
      <c r="C27" s="4">
        <v>5</v>
      </c>
      <c r="D27" s="4">
        <v>5</v>
      </c>
      <c r="E27" s="4">
        <v>3</v>
      </c>
      <c r="F27" s="27">
        <f t="shared" si="0"/>
        <v>13</v>
      </c>
      <c r="G27" s="4">
        <v>2</v>
      </c>
      <c r="H27" s="4">
        <v>3</v>
      </c>
      <c r="I27" s="4">
        <v>4</v>
      </c>
      <c r="J27" s="27">
        <f t="shared" si="1"/>
        <v>9</v>
      </c>
      <c r="K27" s="4">
        <v>1</v>
      </c>
      <c r="L27" s="4">
        <v>1</v>
      </c>
      <c r="M27" s="4">
        <v>2</v>
      </c>
      <c r="N27" s="27">
        <f t="shared" si="2"/>
        <v>4</v>
      </c>
      <c r="O27" s="4">
        <v>3</v>
      </c>
      <c r="P27" s="4">
        <v>2</v>
      </c>
      <c r="Q27" s="4">
        <v>5</v>
      </c>
      <c r="R27" s="27">
        <f t="shared" si="3"/>
        <v>10</v>
      </c>
      <c r="S27" s="4">
        <v>32</v>
      </c>
      <c r="T27" s="4">
        <v>26</v>
      </c>
      <c r="U27" s="4">
        <v>19</v>
      </c>
      <c r="V27" s="27">
        <f t="shared" si="4"/>
        <v>77</v>
      </c>
      <c r="W27" s="4">
        <v>3</v>
      </c>
      <c r="X27" s="4">
        <v>5</v>
      </c>
      <c r="Y27" s="4">
        <v>0</v>
      </c>
      <c r="Z27" s="27">
        <f t="shared" si="5"/>
        <v>8</v>
      </c>
    </row>
    <row r="28" spans="1:26" ht="15" customHeight="1" x14ac:dyDescent="0.25">
      <c r="A28" s="3">
        <v>18</v>
      </c>
      <c r="B28" s="3" t="s">
        <v>30</v>
      </c>
      <c r="C28" s="4">
        <v>36</v>
      </c>
      <c r="D28" s="4">
        <v>178.7</v>
      </c>
      <c r="E28" s="4">
        <v>26</v>
      </c>
      <c r="F28" s="27">
        <f t="shared" si="0"/>
        <v>240.7</v>
      </c>
      <c r="G28" s="4">
        <v>62</v>
      </c>
      <c r="H28" s="4">
        <v>591.71</v>
      </c>
      <c r="I28" s="4">
        <v>221</v>
      </c>
      <c r="J28" s="27">
        <f t="shared" si="1"/>
        <v>874.71</v>
      </c>
      <c r="K28" s="4">
        <v>0</v>
      </c>
      <c r="L28" s="4">
        <v>43.56</v>
      </c>
      <c r="M28" s="4">
        <v>17</v>
      </c>
      <c r="N28" s="27">
        <f t="shared" si="2"/>
        <v>60.56</v>
      </c>
      <c r="O28" s="4">
        <v>0</v>
      </c>
      <c r="P28" s="4">
        <v>23.97</v>
      </c>
      <c r="Q28" s="4">
        <v>3</v>
      </c>
      <c r="R28" s="27">
        <f t="shared" si="3"/>
        <v>26.97</v>
      </c>
      <c r="S28" s="4">
        <v>662</v>
      </c>
      <c r="T28" s="4">
        <v>631.55999999999995</v>
      </c>
      <c r="U28" s="4">
        <v>289</v>
      </c>
      <c r="V28" s="27">
        <f t="shared" si="4"/>
        <v>1582.56</v>
      </c>
      <c r="W28" s="4">
        <v>266</v>
      </c>
      <c r="X28" s="4">
        <v>450.13</v>
      </c>
      <c r="Y28" s="4">
        <v>4</v>
      </c>
      <c r="Z28" s="27">
        <f t="shared" si="5"/>
        <v>720.13</v>
      </c>
    </row>
    <row r="29" spans="1:26" ht="15" customHeight="1" x14ac:dyDescent="0.25">
      <c r="A29" s="3">
        <v>19</v>
      </c>
      <c r="B29" s="3" t="s">
        <v>31</v>
      </c>
      <c r="C29" s="4">
        <v>0</v>
      </c>
      <c r="D29" s="4">
        <v>0</v>
      </c>
      <c r="E29" s="4">
        <v>0</v>
      </c>
      <c r="F29" s="27">
        <f t="shared" si="0"/>
        <v>0</v>
      </c>
      <c r="G29" s="4">
        <v>0</v>
      </c>
      <c r="H29" s="4">
        <v>0</v>
      </c>
      <c r="I29" s="4">
        <v>0</v>
      </c>
      <c r="J29" s="27">
        <f t="shared" si="1"/>
        <v>0</v>
      </c>
      <c r="K29" s="4">
        <v>0</v>
      </c>
      <c r="L29" s="4">
        <v>0</v>
      </c>
      <c r="M29" s="4">
        <v>0</v>
      </c>
      <c r="N29" s="27">
        <f t="shared" si="2"/>
        <v>0</v>
      </c>
      <c r="O29" s="4">
        <v>0</v>
      </c>
      <c r="P29" s="4">
        <v>0</v>
      </c>
      <c r="Q29" s="4">
        <v>0</v>
      </c>
      <c r="R29" s="27">
        <f t="shared" si="3"/>
        <v>0</v>
      </c>
      <c r="S29" s="4">
        <v>66</v>
      </c>
      <c r="T29" s="4">
        <v>0</v>
      </c>
      <c r="U29" s="4">
        <v>0</v>
      </c>
      <c r="V29" s="27">
        <f t="shared" si="4"/>
        <v>66</v>
      </c>
      <c r="W29" s="4">
        <v>11</v>
      </c>
      <c r="X29" s="4">
        <v>0</v>
      </c>
      <c r="Y29" s="4">
        <v>0</v>
      </c>
      <c r="Z29" s="27">
        <f t="shared" si="5"/>
        <v>11</v>
      </c>
    </row>
    <row r="30" spans="1:26" ht="15" customHeight="1" x14ac:dyDescent="0.25">
      <c r="A30" s="3">
        <v>20</v>
      </c>
      <c r="B30" s="3" t="s">
        <v>32</v>
      </c>
      <c r="C30" s="4">
        <v>0</v>
      </c>
      <c r="D30" s="4">
        <v>0</v>
      </c>
      <c r="E30" s="4">
        <v>6</v>
      </c>
      <c r="F30" s="27">
        <f t="shared" si="0"/>
        <v>6</v>
      </c>
      <c r="G30" s="4">
        <v>0</v>
      </c>
      <c r="H30" s="4">
        <v>0</v>
      </c>
      <c r="I30" s="4">
        <v>19</v>
      </c>
      <c r="J30" s="27">
        <f t="shared" si="1"/>
        <v>19</v>
      </c>
      <c r="K30" s="4">
        <v>0</v>
      </c>
      <c r="L30" s="4">
        <v>0</v>
      </c>
      <c r="M30" s="4">
        <v>0</v>
      </c>
      <c r="N30" s="27">
        <f t="shared" si="2"/>
        <v>0</v>
      </c>
      <c r="O30" s="4">
        <v>0</v>
      </c>
      <c r="P30" s="4">
        <v>0</v>
      </c>
      <c r="Q30" s="4">
        <v>2</v>
      </c>
      <c r="R30" s="27">
        <f t="shared" si="3"/>
        <v>2</v>
      </c>
      <c r="S30" s="4">
        <v>0</v>
      </c>
      <c r="T30" s="4">
        <v>0</v>
      </c>
      <c r="U30" s="4">
        <v>0</v>
      </c>
      <c r="V30" s="27">
        <f t="shared" si="4"/>
        <v>0</v>
      </c>
      <c r="W30" s="4">
        <v>0</v>
      </c>
      <c r="X30" s="4">
        <v>0</v>
      </c>
      <c r="Y30" s="4">
        <v>0</v>
      </c>
      <c r="Z30" s="27">
        <f t="shared" si="5"/>
        <v>0</v>
      </c>
    </row>
    <row r="31" spans="1:26" ht="15" customHeight="1" thickBot="1" x14ac:dyDescent="0.3">
      <c r="A31" s="18">
        <v>21</v>
      </c>
      <c r="B31" s="18" t="s">
        <v>33</v>
      </c>
      <c r="C31" s="19">
        <v>0</v>
      </c>
      <c r="D31" s="19">
        <v>0</v>
      </c>
      <c r="E31" s="19">
        <v>0</v>
      </c>
      <c r="F31" s="28">
        <f t="shared" si="0"/>
        <v>0</v>
      </c>
      <c r="G31" s="19">
        <v>0</v>
      </c>
      <c r="H31" s="19">
        <v>0</v>
      </c>
      <c r="I31" s="19">
        <v>0</v>
      </c>
      <c r="J31" s="28">
        <f t="shared" si="1"/>
        <v>0</v>
      </c>
      <c r="K31" s="19">
        <v>0</v>
      </c>
      <c r="L31" s="19">
        <v>0</v>
      </c>
      <c r="M31" s="19">
        <v>0</v>
      </c>
      <c r="N31" s="28">
        <f t="shared" si="2"/>
        <v>0</v>
      </c>
      <c r="O31" s="19">
        <v>0</v>
      </c>
      <c r="P31" s="19">
        <v>0</v>
      </c>
      <c r="Q31" s="19">
        <v>0</v>
      </c>
      <c r="R31" s="28">
        <f t="shared" si="3"/>
        <v>0</v>
      </c>
      <c r="S31" s="19">
        <v>0</v>
      </c>
      <c r="T31" s="19">
        <v>0</v>
      </c>
      <c r="U31" s="19">
        <v>0</v>
      </c>
      <c r="V31" s="28">
        <f t="shared" si="4"/>
        <v>0</v>
      </c>
      <c r="W31" s="19">
        <v>0</v>
      </c>
      <c r="X31" s="19">
        <v>0</v>
      </c>
      <c r="Y31" s="19">
        <v>0</v>
      </c>
      <c r="Z31" s="28">
        <f t="shared" si="5"/>
        <v>0</v>
      </c>
    </row>
    <row r="32" spans="1:26" ht="15" customHeight="1" thickBot="1" x14ac:dyDescent="0.3">
      <c r="A32" s="29"/>
      <c r="B32" s="30" t="s">
        <v>34</v>
      </c>
      <c r="C32" s="31">
        <f>SUM(C11:C31)</f>
        <v>598</v>
      </c>
      <c r="D32" s="31">
        <f t="shared" ref="D32:Z32" si="6">SUM(D11:D31)</f>
        <v>644.32999999999993</v>
      </c>
      <c r="E32" s="31">
        <f t="shared" si="6"/>
        <v>158</v>
      </c>
      <c r="F32" s="31">
        <f t="shared" si="6"/>
        <v>1400.3300000000002</v>
      </c>
      <c r="G32" s="31">
        <f t="shared" si="6"/>
        <v>820</v>
      </c>
      <c r="H32" s="31">
        <f t="shared" si="6"/>
        <v>1740.48</v>
      </c>
      <c r="I32" s="31">
        <f t="shared" si="6"/>
        <v>505</v>
      </c>
      <c r="J32" s="31">
        <f t="shared" si="6"/>
        <v>3065.48</v>
      </c>
      <c r="K32" s="31">
        <f t="shared" si="6"/>
        <v>146</v>
      </c>
      <c r="L32" s="31">
        <f t="shared" si="6"/>
        <v>236.68</v>
      </c>
      <c r="M32" s="31">
        <f t="shared" si="6"/>
        <v>292</v>
      </c>
      <c r="N32" s="31">
        <f t="shared" si="6"/>
        <v>674.68000000000006</v>
      </c>
      <c r="O32" s="31">
        <f t="shared" si="6"/>
        <v>459</v>
      </c>
      <c r="P32" s="31">
        <f t="shared" si="6"/>
        <v>666.1</v>
      </c>
      <c r="Q32" s="31">
        <f t="shared" si="6"/>
        <v>267</v>
      </c>
      <c r="R32" s="31">
        <f t="shared" si="6"/>
        <v>1392.1000000000001</v>
      </c>
      <c r="S32" s="31">
        <f t="shared" si="6"/>
        <v>9109.5499999999993</v>
      </c>
      <c r="T32" s="31">
        <f t="shared" si="6"/>
        <v>4427.05</v>
      </c>
      <c r="U32" s="31">
        <f t="shared" si="6"/>
        <v>2419.61</v>
      </c>
      <c r="V32" s="31">
        <f t="shared" si="6"/>
        <v>15956.21</v>
      </c>
      <c r="W32" s="31">
        <f t="shared" si="6"/>
        <v>2229.59</v>
      </c>
      <c r="X32" s="31">
        <f t="shared" si="6"/>
        <v>2238.04</v>
      </c>
      <c r="Y32" s="31">
        <f t="shared" si="6"/>
        <v>729.93000000000006</v>
      </c>
      <c r="Z32" s="32">
        <f t="shared" si="6"/>
        <v>5197.5600000000004</v>
      </c>
    </row>
    <row r="33" spans="1:26" ht="15" customHeight="1" x14ac:dyDescent="0.25">
      <c r="A33" s="22">
        <v>22</v>
      </c>
      <c r="B33" s="22" t="s">
        <v>35</v>
      </c>
      <c r="C33" s="23">
        <v>0</v>
      </c>
      <c r="D33" s="23">
        <v>0</v>
      </c>
      <c r="E33" s="23">
        <v>0</v>
      </c>
      <c r="F33" s="33">
        <f t="shared" si="0"/>
        <v>0</v>
      </c>
      <c r="G33" s="23">
        <v>0</v>
      </c>
      <c r="H33" s="23">
        <v>0</v>
      </c>
      <c r="I33" s="23">
        <v>6</v>
      </c>
      <c r="J33" s="33">
        <f t="shared" si="1"/>
        <v>6</v>
      </c>
      <c r="K33" s="23">
        <v>0</v>
      </c>
      <c r="L33" s="23">
        <v>0</v>
      </c>
      <c r="M33" s="23">
        <v>0</v>
      </c>
      <c r="N33" s="33">
        <f t="shared" si="2"/>
        <v>0</v>
      </c>
      <c r="O33" s="23">
        <v>0</v>
      </c>
      <c r="P33" s="23">
        <v>0</v>
      </c>
      <c r="Q33" s="23">
        <v>0</v>
      </c>
      <c r="R33" s="33">
        <f t="shared" si="3"/>
        <v>0</v>
      </c>
      <c r="S33" s="23">
        <v>0</v>
      </c>
      <c r="T33" s="23">
        <v>6</v>
      </c>
      <c r="U33" s="23">
        <v>0</v>
      </c>
      <c r="V33" s="33">
        <f t="shared" si="4"/>
        <v>6</v>
      </c>
      <c r="W33" s="23">
        <v>0</v>
      </c>
      <c r="X33" s="23">
        <v>0</v>
      </c>
      <c r="Y33" s="23">
        <v>0</v>
      </c>
      <c r="Z33" s="33">
        <f t="shared" si="5"/>
        <v>0</v>
      </c>
    </row>
    <row r="34" spans="1:26" ht="15" customHeight="1" x14ac:dyDescent="0.25">
      <c r="A34" s="3">
        <v>23</v>
      </c>
      <c r="B34" s="3" t="s">
        <v>36</v>
      </c>
      <c r="C34" s="4">
        <v>0</v>
      </c>
      <c r="D34" s="4">
        <v>0</v>
      </c>
      <c r="E34" s="4">
        <v>0</v>
      </c>
      <c r="F34" s="27">
        <f t="shared" si="0"/>
        <v>0</v>
      </c>
      <c r="G34" s="4">
        <v>0</v>
      </c>
      <c r="H34" s="4">
        <v>0</v>
      </c>
      <c r="I34" s="4">
        <v>0</v>
      </c>
      <c r="J34" s="27">
        <f t="shared" si="1"/>
        <v>0</v>
      </c>
      <c r="K34" s="4">
        <v>0</v>
      </c>
      <c r="L34" s="4">
        <v>0</v>
      </c>
      <c r="M34" s="4">
        <v>0</v>
      </c>
      <c r="N34" s="27">
        <f t="shared" si="2"/>
        <v>0</v>
      </c>
      <c r="O34" s="4">
        <v>0</v>
      </c>
      <c r="P34" s="4">
        <v>0</v>
      </c>
      <c r="Q34" s="4">
        <v>0</v>
      </c>
      <c r="R34" s="27">
        <f t="shared" si="3"/>
        <v>0</v>
      </c>
      <c r="S34" s="4">
        <v>0</v>
      </c>
      <c r="T34" s="4">
        <v>298.67</v>
      </c>
      <c r="U34" s="4">
        <v>0</v>
      </c>
      <c r="V34" s="27">
        <f t="shared" si="4"/>
        <v>298.67</v>
      </c>
      <c r="W34" s="4">
        <v>0</v>
      </c>
      <c r="X34" s="4">
        <v>0</v>
      </c>
      <c r="Y34" s="4">
        <v>0</v>
      </c>
      <c r="Z34" s="27">
        <f t="shared" si="5"/>
        <v>0</v>
      </c>
    </row>
    <row r="35" spans="1:26" ht="15" customHeight="1" x14ac:dyDescent="0.25">
      <c r="A35" s="3">
        <v>24</v>
      </c>
      <c r="B35" s="3" t="s">
        <v>37</v>
      </c>
      <c r="C35" s="4">
        <v>0</v>
      </c>
      <c r="D35" s="4">
        <v>0</v>
      </c>
      <c r="E35" s="4">
        <v>0</v>
      </c>
      <c r="F35" s="27">
        <f t="shared" si="0"/>
        <v>0</v>
      </c>
      <c r="G35" s="4">
        <v>5</v>
      </c>
      <c r="H35" s="4">
        <v>10</v>
      </c>
      <c r="I35" s="4">
        <v>13</v>
      </c>
      <c r="J35" s="27">
        <f t="shared" si="1"/>
        <v>28</v>
      </c>
      <c r="K35" s="4">
        <v>0</v>
      </c>
      <c r="L35" s="4">
        <v>0</v>
      </c>
      <c r="M35" s="4">
        <v>0</v>
      </c>
      <c r="N35" s="27">
        <f t="shared" si="2"/>
        <v>0</v>
      </c>
      <c r="O35" s="4">
        <v>1</v>
      </c>
      <c r="P35" s="4">
        <v>2</v>
      </c>
      <c r="Q35" s="4">
        <v>1</v>
      </c>
      <c r="R35" s="27">
        <f t="shared" si="3"/>
        <v>4</v>
      </c>
      <c r="S35" s="4">
        <v>10</v>
      </c>
      <c r="T35" s="4">
        <v>20</v>
      </c>
      <c r="U35" s="4">
        <v>9</v>
      </c>
      <c r="V35" s="27">
        <f t="shared" si="4"/>
        <v>39</v>
      </c>
      <c r="W35" s="4">
        <v>2</v>
      </c>
      <c r="X35" s="4">
        <v>0</v>
      </c>
      <c r="Y35" s="4">
        <v>0</v>
      </c>
      <c r="Z35" s="27">
        <f t="shared" si="5"/>
        <v>2</v>
      </c>
    </row>
    <row r="36" spans="1:26" ht="15" customHeight="1" x14ac:dyDescent="0.25">
      <c r="A36" s="3">
        <v>25</v>
      </c>
      <c r="B36" s="3" t="s">
        <v>38</v>
      </c>
      <c r="C36" s="4">
        <v>0</v>
      </c>
      <c r="D36" s="4">
        <v>0</v>
      </c>
      <c r="E36" s="4">
        <v>0</v>
      </c>
      <c r="F36" s="27">
        <f t="shared" si="0"/>
        <v>0</v>
      </c>
      <c r="G36" s="4">
        <v>2</v>
      </c>
      <c r="H36" s="4">
        <v>8</v>
      </c>
      <c r="I36" s="4">
        <v>1</v>
      </c>
      <c r="J36" s="27">
        <f t="shared" si="1"/>
        <v>11</v>
      </c>
      <c r="K36" s="4">
        <v>0</v>
      </c>
      <c r="L36" s="4">
        <v>0</v>
      </c>
      <c r="M36" s="4">
        <v>0</v>
      </c>
      <c r="N36" s="27">
        <f t="shared" si="2"/>
        <v>0</v>
      </c>
      <c r="O36" s="4">
        <v>0</v>
      </c>
      <c r="P36" s="4">
        <v>0</v>
      </c>
      <c r="Q36" s="4">
        <v>0</v>
      </c>
      <c r="R36" s="27">
        <f t="shared" si="3"/>
        <v>0</v>
      </c>
      <c r="S36" s="4">
        <v>4</v>
      </c>
      <c r="T36" s="4">
        <v>15</v>
      </c>
      <c r="U36" s="4">
        <v>19.71</v>
      </c>
      <c r="V36" s="27">
        <f t="shared" si="4"/>
        <v>38.71</v>
      </c>
      <c r="W36" s="4">
        <v>0</v>
      </c>
      <c r="X36" s="4">
        <v>0</v>
      </c>
      <c r="Y36" s="4">
        <v>3.07</v>
      </c>
      <c r="Z36" s="27">
        <f t="shared" si="5"/>
        <v>3.07</v>
      </c>
    </row>
    <row r="37" spans="1:26" ht="15" customHeight="1" x14ac:dyDescent="0.25">
      <c r="A37" s="3">
        <v>26</v>
      </c>
      <c r="B37" s="3" t="s">
        <v>39</v>
      </c>
      <c r="C37" s="4">
        <v>0</v>
      </c>
      <c r="D37" s="4">
        <v>0</v>
      </c>
      <c r="E37" s="4">
        <v>0</v>
      </c>
      <c r="F37" s="27">
        <f t="shared" si="0"/>
        <v>0</v>
      </c>
      <c r="G37" s="4">
        <v>21</v>
      </c>
      <c r="H37" s="4">
        <v>1</v>
      </c>
      <c r="I37" s="4">
        <v>21</v>
      </c>
      <c r="J37" s="27">
        <f t="shared" si="1"/>
        <v>43</v>
      </c>
      <c r="K37" s="4">
        <v>0</v>
      </c>
      <c r="L37" s="4">
        <v>0</v>
      </c>
      <c r="M37" s="4">
        <v>0</v>
      </c>
      <c r="N37" s="27">
        <f t="shared" si="2"/>
        <v>0</v>
      </c>
      <c r="O37" s="4">
        <v>5</v>
      </c>
      <c r="P37" s="4">
        <v>1</v>
      </c>
      <c r="Q37" s="4">
        <v>1</v>
      </c>
      <c r="R37" s="27">
        <f t="shared" si="3"/>
        <v>7</v>
      </c>
      <c r="S37" s="4">
        <v>74</v>
      </c>
      <c r="T37" s="4">
        <v>0</v>
      </c>
      <c r="U37" s="4">
        <v>0</v>
      </c>
      <c r="V37" s="27">
        <f t="shared" si="4"/>
        <v>74</v>
      </c>
      <c r="W37" s="4">
        <v>8</v>
      </c>
      <c r="X37" s="4">
        <v>3</v>
      </c>
      <c r="Y37" s="4">
        <v>0</v>
      </c>
      <c r="Z37" s="27">
        <f t="shared" si="5"/>
        <v>11</v>
      </c>
    </row>
    <row r="38" spans="1:26" ht="15" customHeight="1" thickBot="1" x14ac:dyDescent="0.3">
      <c r="A38" s="18">
        <v>27</v>
      </c>
      <c r="B38" s="18" t="s">
        <v>40</v>
      </c>
      <c r="C38" s="19">
        <v>432</v>
      </c>
      <c r="D38" s="19">
        <v>320</v>
      </c>
      <c r="E38" s="19">
        <v>322</v>
      </c>
      <c r="F38" s="28">
        <f t="shared" si="0"/>
        <v>1074</v>
      </c>
      <c r="G38" s="19">
        <v>371</v>
      </c>
      <c r="H38" s="19">
        <v>1055</v>
      </c>
      <c r="I38" s="19">
        <v>1814</v>
      </c>
      <c r="J38" s="28">
        <f t="shared" si="1"/>
        <v>3240</v>
      </c>
      <c r="K38" s="19">
        <v>2</v>
      </c>
      <c r="L38" s="19">
        <v>8</v>
      </c>
      <c r="M38" s="19">
        <v>28</v>
      </c>
      <c r="N38" s="28">
        <f t="shared" si="2"/>
        <v>38</v>
      </c>
      <c r="O38" s="19">
        <v>0</v>
      </c>
      <c r="P38" s="19">
        <v>0</v>
      </c>
      <c r="Q38" s="19">
        <v>0</v>
      </c>
      <c r="R38" s="28">
        <f t="shared" si="3"/>
        <v>0</v>
      </c>
      <c r="S38" s="19">
        <v>0</v>
      </c>
      <c r="T38" s="19">
        <v>0</v>
      </c>
      <c r="U38" s="19">
        <v>0</v>
      </c>
      <c r="V38" s="28">
        <f t="shared" si="4"/>
        <v>0</v>
      </c>
      <c r="W38" s="19">
        <v>0</v>
      </c>
      <c r="X38" s="19">
        <v>0</v>
      </c>
      <c r="Y38" s="19">
        <v>0</v>
      </c>
      <c r="Z38" s="28">
        <f t="shared" si="5"/>
        <v>0</v>
      </c>
    </row>
    <row r="39" spans="1:26" ht="15" customHeight="1" thickBot="1" x14ac:dyDescent="0.3">
      <c r="A39" s="29"/>
      <c r="B39" s="30" t="s">
        <v>34</v>
      </c>
      <c r="C39" s="31">
        <f>SUM(C33:C38)</f>
        <v>432</v>
      </c>
      <c r="D39" s="31">
        <f t="shared" ref="D39:Z39" si="7">SUM(D33:D38)</f>
        <v>320</v>
      </c>
      <c r="E39" s="31">
        <f t="shared" si="7"/>
        <v>322</v>
      </c>
      <c r="F39" s="31">
        <f t="shared" si="7"/>
        <v>1074</v>
      </c>
      <c r="G39" s="31">
        <f t="shared" si="7"/>
        <v>399</v>
      </c>
      <c r="H39" s="31">
        <f t="shared" si="7"/>
        <v>1074</v>
      </c>
      <c r="I39" s="31">
        <f t="shared" si="7"/>
        <v>1855</v>
      </c>
      <c r="J39" s="31">
        <f t="shared" si="7"/>
        <v>3328</v>
      </c>
      <c r="K39" s="31">
        <f t="shared" si="7"/>
        <v>2</v>
      </c>
      <c r="L39" s="31">
        <f t="shared" si="7"/>
        <v>8</v>
      </c>
      <c r="M39" s="31">
        <f t="shared" si="7"/>
        <v>28</v>
      </c>
      <c r="N39" s="31">
        <f t="shared" si="7"/>
        <v>38</v>
      </c>
      <c r="O39" s="31">
        <f t="shared" si="7"/>
        <v>6</v>
      </c>
      <c r="P39" s="31">
        <f t="shared" si="7"/>
        <v>3</v>
      </c>
      <c r="Q39" s="31">
        <f t="shared" si="7"/>
        <v>2</v>
      </c>
      <c r="R39" s="31">
        <f t="shared" si="7"/>
        <v>11</v>
      </c>
      <c r="S39" s="31">
        <f t="shared" si="7"/>
        <v>88</v>
      </c>
      <c r="T39" s="31">
        <f t="shared" si="7"/>
        <v>339.67</v>
      </c>
      <c r="U39" s="31">
        <f t="shared" si="7"/>
        <v>28.71</v>
      </c>
      <c r="V39" s="31">
        <f t="shared" si="7"/>
        <v>456.38</v>
      </c>
      <c r="W39" s="31">
        <f t="shared" si="7"/>
        <v>10</v>
      </c>
      <c r="X39" s="31">
        <f t="shared" si="7"/>
        <v>3</v>
      </c>
      <c r="Y39" s="31">
        <f t="shared" si="7"/>
        <v>3.07</v>
      </c>
      <c r="Z39" s="32">
        <f t="shared" si="7"/>
        <v>16.07</v>
      </c>
    </row>
    <row r="40" spans="1:26" ht="15" customHeight="1" x14ac:dyDescent="0.25">
      <c r="A40" s="22">
        <v>28</v>
      </c>
      <c r="B40" s="22" t="s">
        <v>41</v>
      </c>
      <c r="C40" s="23">
        <v>0</v>
      </c>
      <c r="D40" s="23">
        <v>0</v>
      </c>
      <c r="E40" s="23">
        <v>0</v>
      </c>
      <c r="F40" s="33">
        <f t="shared" si="0"/>
        <v>0</v>
      </c>
      <c r="G40" s="23">
        <v>0</v>
      </c>
      <c r="H40" s="23">
        <v>0</v>
      </c>
      <c r="I40" s="23">
        <v>0</v>
      </c>
      <c r="J40" s="33">
        <f t="shared" si="1"/>
        <v>0</v>
      </c>
      <c r="K40" s="23">
        <v>0</v>
      </c>
      <c r="L40" s="23">
        <v>0</v>
      </c>
      <c r="M40" s="23">
        <v>0</v>
      </c>
      <c r="N40" s="33">
        <f t="shared" si="2"/>
        <v>0</v>
      </c>
      <c r="O40" s="23">
        <v>0</v>
      </c>
      <c r="P40" s="23">
        <v>0</v>
      </c>
      <c r="Q40" s="23">
        <v>0</v>
      </c>
      <c r="R40" s="33">
        <f t="shared" si="3"/>
        <v>0</v>
      </c>
      <c r="S40" s="23">
        <v>0</v>
      </c>
      <c r="T40" s="23">
        <v>0</v>
      </c>
      <c r="U40" s="23">
        <v>0</v>
      </c>
      <c r="V40" s="33">
        <f t="shared" si="4"/>
        <v>0</v>
      </c>
      <c r="W40" s="23">
        <v>0</v>
      </c>
      <c r="X40" s="23">
        <v>0</v>
      </c>
      <c r="Y40" s="23">
        <v>0</v>
      </c>
      <c r="Z40" s="33">
        <f t="shared" si="5"/>
        <v>0</v>
      </c>
    </row>
    <row r="41" spans="1:26" ht="15" customHeight="1" x14ac:dyDescent="0.25">
      <c r="A41" s="3">
        <v>29</v>
      </c>
      <c r="B41" s="3" t="s">
        <v>42</v>
      </c>
      <c r="C41" s="4">
        <v>0</v>
      </c>
      <c r="D41" s="4">
        <v>0</v>
      </c>
      <c r="E41" s="4">
        <v>0</v>
      </c>
      <c r="F41" s="27">
        <f t="shared" si="0"/>
        <v>0</v>
      </c>
      <c r="G41" s="4">
        <v>0</v>
      </c>
      <c r="H41" s="4">
        <v>0</v>
      </c>
      <c r="I41" s="4">
        <v>0</v>
      </c>
      <c r="J41" s="27">
        <f t="shared" si="1"/>
        <v>0</v>
      </c>
      <c r="K41" s="4">
        <v>0</v>
      </c>
      <c r="L41" s="4">
        <v>0</v>
      </c>
      <c r="M41" s="4">
        <v>0</v>
      </c>
      <c r="N41" s="27">
        <f t="shared" si="2"/>
        <v>0</v>
      </c>
      <c r="O41" s="4">
        <v>0</v>
      </c>
      <c r="P41" s="4">
        <v>0</v>
      </c>
      <c r="Q41" s="4">
        <v>0</v>
      </c>
      <c r="R41" s="27">
        <f t="shared" si="3"/>
        <v>0</v>
      </c>
      <c r="S41" s="4">
        <v>0</v>
      </c>
      <c r="T41" s="4">
        <v>0</v>
      </c>
      <c r="U41" s="4">
        <v>0</v>
      </c>
      <c r="V41" s="27">
        <f t="shared" si="4"/>
        <v>0</v>
      </c>
      <c r="W41" s="4">
        <v>0</v>
      </c>
      <c r="X41" s="4">
        <v>0</v>
      </c>
      <c r="Y41" s="4">
        <v>0</v>
      </c>
      <c r="Z41" s="27">
        <f t="shared" si="5"/>
        <v>0</v>
      </c>
    </row>
    <row r="42" spans="1:26" ht="15" customHeight="1" x14ac:dyDescent="0.25">
      <c r="A42" s="3">
        <v>30</v>
      </c>
      <c r="B42" s="3" t="s">
        <v>43</v>
      </c>
      <c r="C42" s="4">
        <v>0</v>
      </c>
      <c r="D42" s="4">
        <v>0</v>
      </c>
      <c r="E42" s="4">
        <v>0</v>
      </c>
      <c r="F42" s="27">
        <f t="shared" si="0"/>
        <v>0</v>
      </c>
      <c r="G42" s="4">
        <v>0</v>
      </c>
      <c r="H42" s="4">
        <v>0</v>
      </c>
      <c r="I42" s="4">
        <v>0</v>
      </c>
      <c r="J42" s="27">
        <f t="shared" si="1"/>
        <v>0</v>
      </c>
      <c r="K42" s="4">
        <v>0</v>
      </c>
      <c r="L42" s="4">
        <v>0</v>
      </c>
      <c r="M42" s="4">
        <v>0</v>
      </c>
      <c r="N42" s="27">
        <f t="shared" si="2"/>
        <v>0</v>
      </c>
      <c r="O42" s="4">
        <v>0</v>
      </c>
      <c r="P42" s="4">
        <v>0</v>
      </c>
      <c r="Q42" s="4">
        <v>0</v>
      </c>
      <c r="R42" s="27">
        <f t="shared" si="3"/>
        <v>0</v>
      </c>
      <c r="S42" s="4">
        <v>0</v>
      </c>
      <c r="T42" s="4">
        <v>0</v>
      </c>
      <c r="U42" s="4">
        <v>0</v>
      </c>
      <c r="V42" s="27">
        <f t="shared" si="4"/>
        <v>0</v>
      </c>
      <c r="W42" s="4">
        <v>0</v>
      </c>
      <c r="X42" s="4">
        <v>0</v>
      </c>
      <c r="Y42" s="4">
        <v>0</v>
      </c>
      <c r="Z42" s="27">
        <f t="shared" si="5"/>
        <v>0</v>
      </c>
    </row>
    <row r="43" spans="1:26" ht="15" customHeight="1" x14ac:dyDescent="0.25">
      <c r="A43" s="3">
        <v>31</v>
      </c>
      <c r="B43" s="3" t="s">
        <v>44</v>
      </c>
      <c r="C43" s="4">
        <v>0</v>
      </c>
      <c r="D43" s="4">
        <v>0</v>
      </c>
      <c r="E43" s="4">
        <v>0</v>
      </c>
      <c r="F43" s="27">
        <f t="shared" si="0"/>
        <v>0</v>
      </c>
      <c r="G43" s="4">
        <v>0</v>
      </c>
      <c r="H43" s="4">
        <v>0</v>
      </c>
      <c r="I43" s="4">
        <v>0</v>
      </c>
      <c r="J43" s="27">
        <f t="shared" si="1"/>
        <v>0</v>
      </c>
      <c r="K43" s="4">
        <v>0</v>
      </c>
      <c r="L43" s="4">
        <v>0</v>
      </c>
      <c r="M43" s="4">
        <v>0</v>
      </c>
      <c r="N43" s="27">
        <f t="shared" si="2"/>
        <v>0</v>
      </c>
      <c r="O43" s="4">
        <v>0</v>
      </c>
      <c r="P43" s="4">
        <v>0</v>
      </c>
      <c r="Q43" s="4">
        <v>0</v>
      </c>
      <c r="R43" s="27">
        <f t="shared" si="3"/>
        <v>0</v>
      </c>
      <c r="S43" s="4">
        <v>0</v>
      </c>
      <c r="T43" s="4">
        <v>0</v>
      </c>
      <c r="U43" s="4">
        <v>0</v>
      </c>
      <c r="V43" s="27">
        <f t="shared" si="4"/>
        <v>0</v>
      </c>
      <c r="W43" s="4">
        <v>0</v>
      </c>
      <c r="X43" s="4">
        <v>0</v>
      </c>
      <c r="Y43" s="4">
        <v>0</v>
      </c>
      <c r="Z43" s="27">
        <f t="shared" si="5"/>
        <v>0</v>
      </c>
    </row>
    <row r="44" spans="1:26" ht="15" customHeight="1" x14ac:dyDescent="0.25">
      <c r="A44" s="3">
        <v>32</v>
      </c>
      <c r="B44" s="3" t="s">
        <v>45</v>
      </c>
      <c r="C44" s="4">
        <v>0</v>
      </c>
      <c r="D44" s="4">
        <v>0</v>
      </c>
      <c r="E44" s="4">
        <v>0</v>
      </c>
      <c r="F44" s="27">
        <f t="shared" si="0"/>
        <v>0</v>
      </c>
      <c r="G44" s="4">
        <v>32</v>
      </c>
      <c r="H44" s="4">
        <v>78</v>
      </c>
      <c r="I44" s="4">
        <v>0</v>
      </c>
      <c r="J44" s="27">
        <f t="shared" si="1"/>
        <v>110</v>
      </c>
      <c r="K44" s="4">
        <v>0</v>
      </c>
      <c r="L44" s="4">
        <v>0</v>
      </c>
      <c r="M44" s="4">
        <v>0</v>
      </c>
      <c r="N44" s="27">
        <f t="shared" si="2"/>
        <v>0</v>
      </c>
      <c r="O44" s="4">
        <v>0</v>
      </c>
      <c r="P44" s="4">
        <v>0</v>
      </c>
      <c r="Q44" s="4">
        <v>0</v>
      </c>
      <c r="R44" s="27">
        <f t="shared" si="3"/>
        <v>0</v>
      </c>
      <c r="S44" s="4">
        <v>607</v>
      </c>
      <c r="T44" s="4">
        <v>1019</v>
      </c>
      <c r="U44" s="4">
        <v>65</v>
      </c>
      <c r="V44" s="27">
        <f t="shared" si="4"/>
        <v>1691</v>
      </c>
      <c r="W44" s="4">
        <v>12</v>
      </c>
      <c r="X44" s="4">
        <v>8</v>
      </c>
      <c r="Y44" s="4">
        <v>0</v>
      </c>
      <c r="Z44" s="27">
        <f t="shared" si="5"/>
        <v>20</v>
      </c>
    </row>
    <row r="45" spans="1:26" ht="15" customHeight="1" x14ac:dyDescent="0.25">
      <c r="A45" s="3">
        <v>33</v>
      </c>
      <c r="B45" s="3" t="s">
        <v>46</v>
      </c>
      <c r="C45" s="4">
        <v>0</v>
      </c>
      <c r="D45" s="4">
        <v>0</v>
      </c>
      <c r="E45" s="4">
        <v>0</v>
      </c>
      <c r="F45" s="27">
        <f t="shared" si="0"/>
        <v>0</v>
      </c>
      <c r="G45" s="4">
        <v>0</v>
      </c>
      <c r="H45" s="4">
        <v>0</v>
      </c>
      <c r="I45" s="4">
        <v>0</v>
      </c>
      <c r="J45" s="27">
        <f t="shared" si="1"/>
        <v>0</v>
      </c>
      <c r="K45" s="4">
        <v>0</v>
      </c>
      <c r="L45" s="4">
        <v>0</v>
      </c>
      <c r="M45" s="4">
        <v>0</v>
      </c>
      <c r="N45" s="27">
        <f t="shared" si="2"/>
        <v>0</v>
      </c>
      <c r="O45" s="4">
        <v>0</v>
      </c>
      <c r="P45" s="4">
        <v>0</v>
      </c>
      <c r="Q45" s="4">
        <v>0</v>
      </c>
      <c r="R45" s="27">
        <f t="shared" si="3"/>
        <v>0</v>
      </c>
      <c r="S45" s="4">
        <v>0</v>
      </c>
      <c r="T45" s="4">
        <v>0</v>
      </c>
      <c r="U45" s="4">
        <v>0</v>
      </c>
      <c r="V45" s="27">
        <f t="shared" si="4"/>
        <v>0</v>
      </c>
      <c r="W45" s="4">
        <v>0</v>
      </c>
      <c r="X45" s="4">
        <v>0</v>
      </c>
      <c r="Y45" s="4">
        <v>0</v>
      </c>
      <c r="Z45" s="27">
        <f t="shared" si="5"/>
        <v>0</v>
      </c>
    </row>
    <row r="46" spans="1:26" ht="15" customHeight="1" x14ac:dyDescent="0.25">
      <c r="A46" s="3">
        <v>34</v>
      </c>
      <c r="B46" s="3" t="s">
        <v>47</v>
      </c>
      <c r="C46" s="4">
        <v>0</v>
      </c>
      <c r="D46" s="4">
        <v>0</v>
      </c>
      <c r="E46" s="4">
        <v>0</v>
      </c>
      <c r="F46" s="27">
        <f t="shared" si="0"/>
        <v>0</v>
      </c>
      <c r="G46" s="4">
        <v>0</v>
      </c>
      <c r="H46" s="4">
        <v>0</v>
      </c>
      <c r="I46" s="4">
        <v>0</v>
      </c>
      <c r="J46" s="27">
        <f t="shared" si="1"/>
        <v>0</v>
      </c>
      <c r="K46" s="4">
        <v>0</v>
      </c>
      <c r="L46" s="4">
        <v>0</v>
      </c>
      <c r="M46" s="4">
        <v>0</v>
      </c>
      <c r="N46" s="27">
        <f t="shared" si="2"/>
        <v>0</v>
      </c>
      <c r="O46" s="4">
        <v>0</v>
      </c>
      <c r="P46" s="4">
        <v>0</v>
      </c>
      <c r="Q46" s="4">
        <v>0</v>
      </c>
      <c r="R46" s="27">
        <f t="shared" si="3"/>
        <v>0</v>
      </c>
      <c r="S46" s="4">
        <v>0</v>
      </c>
      <c r="T46" s="4">
        <v>0</v>
      </c>
      <c r="U46" s="4">
        <v>0</v>
      </c>
      <c r="V46" s="27">
        <f t="shared" si="4"/>
        <v>0</v>
      </c>
      <c r="W46" s="4">
        <v>0</v>
      </c>
      <c r="X46" s="4">
        <v>0</v>
      </c>
      <c r="Y46" s="4">
        <v>0</v>
      </c>
      <c r="Z46" s="27">
        <f t="shared" si="5"/>
        <v>0</v>
      </c>
    </row>
    <row r="47" spans="1:26" ht="15" customHeight="1" x14ac:dyDescent="0.25">
      <c r="A47" s="3">
        <v>35</v>
      </c>
      <c r="B47" s="3" t="s">
        <v>48</v>
      </c>
      <c r="C47" s="4">
        <v>0</v>
      </c>
      <c r="D47" s="4">
        <v>0</v>
      </c>
      <c r="E47" s="4">
        <v>0</v>
      </c>
      <c r="F47" s="27">
        <f t="shared" si="0"/>
        <v>0</v>
      </c>
      <c r="G47" s="4">
        <v>0</v>
      </c>
      <c r="H47" s="4">
        <v>0</v>
      </c>
      <c r="I47" s="4">
        <v>0</v>
      </c>
      <c r="J47" s="27">
        <f t="shared" si="1"/>
        <v>0</v>
      </c>
      <c r="K47" s="4">
        <v>0</v>
      </c>
      <c r="L47" s="4">
        <v>0</v>
      </c>
      <c r="M47" s="4">
        <v>0</v>
      </c>
      <c r="N47" s="27">
        <f t="shared" si="2"/>
        <v>0</v>
      </c>
      <c r="O47" s="4">
        <v>0</v>
      </c>
      <c r="P47" s="4">
        <v>0</v>
      </c>
      <c r="Q47" s="4">
        <v>0</v>
      </c>
      <c r="R47" s="27">
        <f t="shared" si="3"/>
        <v>0</v>
      </c>
      <c r="S47" s="4">
        <v>0</v>
      </c>
      <c r="T47" s="4">
        <v>0</v>
      </c>
      <c r="U47" s="4">
        <v>0</v>
      </c>
      <c r="V47" s="27">
        <f t="shared" si="4"/>
        <v>0</v>
      </c>
      <c r="W47" s="4">
        <v>0</v>
      </c>
      <c r="X47" s="4">
        <v>0</v>
      </c>
      <c r="Y47" s="4">
        <v>0</v>
      </c>
      <c r="Z47" s="27">
        <f t="shared" si="5"/>
        <v>0</v>
      </c>
    </row>
    <row r="48" spans="1:26" ht="15" customHeight="1" x14ac:dyDescent="0.25">
      <c r="A48" s="3">
        <v>36</v>
      </c>
      <c r="B48" s="3" t="s">
        <v>49</v>
      </c>
      <c r="C48" s="4">
        <v>0</v>
      </c>
      <c r="D48" s="4">
        <v>0</v>
      </c>
      <c r="E48" s="4">
        <v>0</v>
      </c>
      <c r="F48" s="27">
        <f t="shared" si="0"/>
        <v>0</v>
      </c>
      <c r="G48" s="4">
        <v>0</v>
      </c>
      <c r="H48" s="4">
        <v>0</v>
      </c>
      <c r="I48" s="4">
        <v>0</v>
      </c>
      <c r="J48" s="27">
        <f t="shared" si="1"/>
        <v>0</v>
      </c>
      <c r="K48" s="4">
        <v>0</v>
      </c>
      <c r="L48" s="4">
        <v>0</v>
      </c>
      <c r="M48" s="4">
        <v>0</v>
      </c>
      <c r="N48" s="27">
        <f t="shared" si="2"/>
        <v>0</v>
      </c>
      <c r="O48" s="4">
        <v>0</v>
      </c>
      <c r="P48" s="4">
        <v>0</v>
      </c>
      <c r="Q48" s="4">
        <v>0</v>
      </c>
      <c r="R48" s="27">
        <f t="shared" si="3"/>
        <v>0</v>
      </c>
      <c r="S48" s="4">
        <v>0</v>
      </c>
      <c r="T48" s="4">
        <v>0</v>
      </c>
      <c r="U48" s="4">
        <v>0</v>
      </c>
      <c r="V48" s="27">
        <f t="shared" si="4"/>
        <v>0</v>
      </c>
      <c r="W48" s="4">
        <v>0</v>
      </c>
      <c r="X48" s="4">
        <v>0</v>
      </c>
      <c r="Y48" s="4">
        <v>0</v>
      </c>
      <c r="Z48" s="27">
        <f t="shared" si="5"/>
        <v>0</v>
      </c>
    </row>
    <row r="49" spans="1:26" ht="15" customHeight="1" x14ac:dyDescent="0.25">
      <c r="A49" s="3">
        <v>37</v>
      </c>
      <c r="B49" s="3" t="s">
        <v>50</v>
      </c>
      <c r="C49" s="4">
        <v>0</v>
      </c>
      <c r="D49" s="4">
        <v>0</v>
      </c>
      <c r="E49" s="4">
        <v>0</v>
      </c>
      <c r="F49" s="27">
        <f t="shared" si="0"/>
        <v>0</v>
      </c>
      <c r="G49" s="4">
        <v>0</v>
      </c>
      <c r="H49" s="4">
        <v>0</v>
      </c>
      <c r="I49" s="4">
        <v>9</v>
      </c>
      <c r="J49" s="27">
        <f t="shared" si="1"/>
        <v>9</v>
      </c>
      <c r="K49" s="4">
        <v>0</v>
      </c>
      <c r="L49" s="4">
        <v>0</v>
      </c>
      <c r="M49" s="4">
        <v>0</v>
      </c>
      <c r="N49" s="27">
        <f t="shared" si="2"/>
        <v>0</v>
      </c>
      <c r="O49" s="4">
        <v>0</v>
      </c>
      <c r="P49" s="4">
        <v>0</v>
      </c>
      <c r="Q49" s="4">
        <v>0</v>
      </c>
      <c r="R49" s="27">
        <f t="shared" si="3"/>
        <v>0</v>
      </c>
      <c r="S49" s="4">
        <v>0</v>
      </c>
      <c r="T49" s="4">
        <v>0</v>
      </c>
      <c r="U49" s="4">
        <v>0</v>
      </c>
      <c r="V49" s="27">
        <f t="shared" si="4"/>
        <v>0</v>
      </c>
      <c r="W49" s="4">
        <v>0</v>
      </c>
      <c r="X49" s="4">
        <v>0</v>
      </c>
      <c r="Y49" s="4">
        <v>0</v>
      </c>
      <c r="Z49" s="27">
        <f t="shared" si="5"/>
        <v>0</v>
      </c>
    </row>
    <row r="50" spans="1:26" ht="15" customHeight="1" x14ac:dyDescent="0.25">
      <c r="A50" s="3">
        <v>38</v>
      </c>
      <c r="B50" s="3" t="s">
        <v>51</v>
      </c>
      <c r="C50" s="4">
        <v>0</v>
      </c>
      <c r="D50" s="4">
        <v>0</v>
      </c>
      <c r="E50" s="4">
        <v>0</v>
      </c>
      <c r="F50" s="27">
        <f t="shared" si="0"/>
        <v>0</v>
      </c>
      <c r="G50" s="4">
        <v>0</v>
      </c>
      <c r="H50" s="4">
        <v>0</v>
      </c>
      <c r="I50" s="4">
        <v>0</v>
      </c>
      <c r="J50" s="27">
        <f t="shared" si="1"/>
        <v>0</v>
      </c>
      <c r="K50" s="4">
        <v>0</v>
      </c>
      <c r="L50" s="4">
        <v>0</v>
      </c>
      <c r="M50" s="4">
        <v>0</v>
      </c>
      <c r="N50" s="27">
        <f t="shared" si="2"/>
        <v>0</v>
      </c>
      <c r="O50" s="4">
        <v>0</v>
      </c>
      <c r="P50" s="4">
        <v>0</v>
      </c>
      <c r="Q50" s="4">
        <v>0</v>
      </c>
      <c r="R50" s="27">
        <f t="shared" si="3"/>
        <v>0</v>
      </c>
      <c r="S50" s="4">
        <v>0</v>
      </c>
      <c r="T50" s="4">
        <v>0</v>
      </c>
      <c r="U50" s="4">
        <v>0</v>
      </c>
      <c r="V50" s="27">
        <f t="shared" si="4"/>
        <v>0</v>
      </c>
      <c r="W50" s="4">
        <v>0</v>
      </c>
      <c r="X50" s="4">
        <v>0</v>
      </c>
      <c r="Y50" s="4">
        <v>0</v>
      </c>
      <c r="Z50" s="27">
        <f t="shared" si="5"/>
        <v>0</v>
      </c>
    </row>
    <row r="51" spans="1:26" ht="15" customHeight="1" x14ac:dyDescent="0.25">
      <c r="A51" s="3">
        <v>39</v>
      </c>
      <c r="B51" s="3" t="s">
        <v>52</v>
      </c>
      <c r="C51" s="4">
        <v>0</v>
      </c>
      <c r="D51" s="4">
        <v>0</v>
      </c>
      <c r="E51" s="4">
        <v>0</v>
      </c>
      <c r="F51" s="27">
        <f t="shared" si="0"/>
        <v>0</v>
      </c>
      <c r="G51" s="4">
        <v>0</v>
      </c>
      <c r="H51" s="4">
        <v>9.6</v>
      </c>
      <c r="I51" s="4">
        <v>4</v>
      </c>
      <c r="J51" s="27">
        <f t="shared" si="1"/>
        <v>13.6</v>
      </c>
      <c r="K51" s="4">
        <v>0</v>
      </c>
      <c r="L51" s="4">
        <v>0</v>
      </c>
      <c r="M51" s="4">
        <v>0</v>
      </c>
      <c r="N51" s="27">
        <f t="shared" si="2"/>
        <v>0</v>
      </c>
      <c r="O51" s="4">
        <v>0</v>
      </c>
      <c r="P51" s="4">
        <v>0</v>
      </c>
      <c r="Q51" s="4">
        <v>1</v>
      </c>
      <c r="R51" s="27">
        <f t="shared" si="3"/>
        <v>1</v>
      </c>
      <c r="S51" s="4">
        <v>0</v>
      </c>
      <c r="T51" s="4">
        <v>91.08</v>
      </c>
      <c r="U51" s="4">
        <v>7</v>
      </c>
      <c r="V51" s="27">
        <f t="shared" si="4"/>
        <v>98.08</v>
      </c>
      <c r="W51" s="4">
        <v>0</v>
      </c>
      <c r="X51" s="4">
        <v>0</v>
      </c>
      <c r="Y51" s="4">
        <v>0</v>
      </c>
      <c r="Z51" s="27">
        <f t="shared" si="5"/>
        <v>0</v>
      </c>
    </row>
    <row r="52" spans="1:26" ht="15" customHeight="1" x14ac:dyDescent="0.25">
      <c r="A52" s="3">
        <v>40</v>
      </c>
      <c r="B52" s="3" t="s">
        <v>53</v>
      </c>
      <c r="C52" s="4">
        <v>0</v>
      </c>
      <c r="D52" s="4">
        <v>0</v>
      </c>
      <c r="E52" s="4">
        <v>0</v>
      </c>
      <c r="F52" s="27">
        <f t="shared" si="0"/>
        <v>0</v>
      </c>
      <c r="G52" s="4">
        <v>0</v>
      </c>
      <c r="H52" s="4">
        <v>0</v>
      </c>
      <c r="I52" s="4">
        <v>0</v>
      </c>
      <c r="J52" s="27">
        <f t="shared" si="1"/>
        <v>0</v>
      </c>
      <c r="K52" s="4">
        <v>0</v>
      </c>
      <c r="L52" s="4">
        <v>0</v>
      </c>
      <c r="M52" s="4">
        <v>0</v>
      </c>
      <c r="N52" s="27">
        <f t="shared" si="2"/>
        <v>0</v>
      </c>
      <c r="O52" s="4">
        <v>0</v>
      </c>
      <c r="P52" s="4">
        <v>0</v>
      </c>
      <c r="Q52" s="4">
        <v>0</v>
      </c>
      <c r="R52" s="27">
        <f t="shared" si="3"/>
        <v>0</v>
      </c>
      <c r="S52" s="4">
        <v>0</v>
      </c>
      <c r="T52" s="4">
        <v>0</v>
      </c>
      <c r="U52" s="4">
        <v>0</v>
      </c>
      <c r="V52" s="27">
        <f t="shared" si="4"/>
        <v>0</v>
      </c>
      <c r="W52" s="4">
        <v>0</v>
      </c>
      <c r="X52" s="4">
        <v>0</v>
      </c>
      <c r="Y52" s="4">
        <v>0</v>
      </c>
      <c r="Z52" s="27">
        <f t="shared" si="5"/>
        <v>0</v>
      </c>
    </row>
    <row r="53" spans="1:26" ht="15" customHeight="1" x14ac:dyDescent="0.25">
      <c r="A53" s="3">
        <v>41</v>
      </c>
      <c r="B53" s="3" t="s">
        <v>54</v>
      </c>
      <c r="C53" s="4">
        <v>0</v>
      </c>
      <c r="D53" s="4">
        <v>0</v>
      </c>
      <c r="E53" s="4">
        <v>0</v>
      </c>
      <c r="F53" s="27">
        <f t="shared" si="0"/>
        <v>0</v>
      </c>
      <c r="G53" s="4">
        <v>0</v>
      </c>
      <c r="H53" s="4">
        <v>0</v>
      </c>
      <c r="I53" s="4">
        <v>0</v>
      </c>
      <c r="J53" s="27">
        <f t="shared" si="1"/>
        <v>0</v>
      </c>
      <c r="K53" s="4">
        <v>0</v>
      </c>
      <c r="L53" s="4">
        <v>0</v>
      </c>
      <c r="M53" s="4">
        <v>0</v>
      </c>
      <c r="N53" s="27">
        <f t="shared" si="2"/>
        <v>0</v>
      </c>
      <c r="O53" s="4">
        <v>0</v>
      </c>
      <c r="P53" s="4">
        <v>0</v>
      </c>
      <c r="Q53" s="4">
        <v>0</v>
      </c>
      <c r="R53" s="27">
        <f t="shared" si="3"/>
        <v>0</v>
      </c>
      <c r="S53" s="4">
        <v>0</v>
      </c>
      <c r="T53" s="4">
        <v>0</v>
      </c>
      <c r="U53" s="4">
        <v>0</v>
      </c>
      <c r="V53" s="27">
        <f t="shared" si="4"/>
        <v>0</v>
      </c>
      <c r="W53" s="4">
        <v>0</v>
      </c>
      <c r="X53" s="4">
        <v>0</v>
      </c>
      <c r="Y53" s="4">
        <v>0</v>
      </c>
      <c r="Z53" s="27">
        <f t="shared" si="5"/>
        <v>0</v>
      </c>
    </row>
    <row r="54" spans="1:26" ht="15" customHeight="1" x14ac:dyDescent="0.25">
      <c r="A54" s="3">
        <v>42</v>
      </c>
      <c r="B54" s="3" t="s">
        <v>55</v>
      </c>
      <c r="C54" s="4">
        <v>0</v>
      </c>
      <c r="D54" s="4">
        <v>0</v>
      </c>
      <c r="E54" s="4">
        <v>0</v>
      </c>
      <c r="F54" s="27">
        <f t="shared" si="0"/>
        <v>0</v>
      </c>
      <c r="G54" s="4">
        <v>0</v>
      </c>
      <c r="H54" s="4">
        <v>0</v>
      </c>
      <c r="I54" s="4">
        <v>0</v>
      </c>
      <c r="J54" s="27">
        <f t="shared" si="1"/>
        <v>0</v>
      </c>
      <c r="K54" s="4">
        <v>0</v>
      </c>
      <c r="L54" s="4">
        <v>0</v>
      </c>
      <c r="M54" s="4">
        <v>0</v>
      </c>
      <c r="N54" s="27">
        <f t="shared" si="2"/>
        <v>0</v>
      </c>
      <c r="O54" s="4">
        <v>0</v>
      </c>
      <c r="P54" s="4">
        <v>0</v>
      </c>
      <c r="Q54" s="4">
        <v>0</v>
      </c>
      <c r="R54" s="27">
        <f t="shared" si="3"/>
        <v>0</v>
      </c>
      <c r="S54" s="4">
        <v>0</v>
      </c>
      <c r="T54" s="4">
        <v>0</v>
      </c>
      <c r="U54" s="4">
        <v>0</v>
      </c>
      <c r="V54" s="27">
        <f t="shared" si="4"/>
        <v>0</v>
      </c>
      <c r="W54" s="4">
        <v>0</v>
      </c>
      <c r="X54" s="4">
        <v>0</v>
      </c>
      <c r="Y54" s="4">
        <v>0</v>
      </c>
      <c r="Z54" s="27">
        <f t="shared" si="5"/>
        <v>0</v>
      </c>
    </row>
    <row r="55" spans="1:26" ht="15" customHeight="1" x14ac:dyDescent="0.25">
      <c r="A55" s="3">
        <v>43</v>
      </c>
      <c r="B55" s="3" t="s">
        <v>56</v>
      </c>
      <c r="C55" s="4">
        <v>0</v>
      </c>
      <c r="D55" s="4">
        <v>0</v>
      </c>
      <c r="E55" s="4">
        <v>0</v>
      </c>
      <c r="F55" s="27">
        <f t="shared" si="0"/>
        <v>0</v>
      </c>
      <c r="G55" s="4">
        <v>0</v>
      </c>
      <c r="H55" s="4">
        <v>0</v>
      </c>
      <c r="I55" s="4">
        <v>0</v>
      </c>
      <c r="J55" s="27">
        <f t="shared" si="1"/>
        <v>0</v>
      </c>
      <c r="K55" s="4">
        <v>0</v>
      </c>
      <c r="L55" s="4">
        <v>0</v>
      </c>
      <c r="M55" s="4">
        <v>0</v>
      </c>
      <c r="N55" s="27">
        <f t="shared" si="2"/>
        <v>0</v>
      </c>
      <c r="O55" s="4">
        <v>0</v>
      </c>
      <c r="P55" s="4">
        <v>0</v>
      </c>
      <c r="Q55" s="4">
        <v>0</v>
      </c>
      <c r="R55" s="27">
        <f t="shared" si="3"/>
        <v>0</v>
      </c>
      <c r="S55" s="4">
        <v>15</v>
      </c>
      <c r="T55" s="4">
        <v>0</v>
      </c>
      <c r="U55" s="4">
        <v>0</v>
      </c>
      <c r="V55" s="27">
        <f t="shared" si="4"/>
        <v>15</v>
      </c>
      <c r="W55" s="4">
        <v>0</v>
      </c>
      <c r="X55" s="4">
        <v>0</v>
      </c>
      <c r="Y55" s="4">
        <v>0</v>
      </c>
      <c r="Z55" s="27">
        <f t="shared" si="5"/>
        <v>0</v>
      </c>
    </row>
    <row r="56" spans="1:26" ht="15" customHeight="1" x14ac:dyDescent="0.25">
      <c r="A56" s="3">
        <v>44</v>
      </c>
      <c r="B56" s="3" t="s">
        <v>57</v>
      </c>
      <c r="C56" s="4">
        <v>0</v>
      </c>
      <c r="D56" s="4">
        <v>0</v>
      </c>
      <c r="E56" s="4">
        <v>0</v>
      </c>
      <c r="F56" s="27">
        <f t="shared" si="0"/>
        <v>0</v>
      </c>
      <c r="G56" s="4">
        <v>0</v>
      </c>
      <c r="H56" s="4">
        <v>0</v>
      </c>
      <c r="I56" s="4">
        <v>0</v>
      </c>
      <c r="J56" s="27">
        <f t="shared" si="1"/>
        <v>0</v>
      </c>
      <c r="K56" s="4">
        <v>0</v>
      </c>
      <c r="L56" s="4">
        <v>0</v>
      </c>
      <c r="M56" s="4">
        <v>0</v>
      </c>
      <c r="N56" s="27">
        <f t="shared" si="2"/>
        <v>0</v>
      </c>
      <c r="O56" s="4">
        <v>0</v>
      </c>
      <c r="P56" s="4">
        <v>0</v>
      </c>
      <c r="Q56" s="4">
        <v>0</v>
      </c>
      <c r="R56" s="27">
        <f t="shared" si="3"/>
        <v>0</v>
      </c>
      <c r="S56" s="4">
        <v>0</v>
      </c>
      <c r="T56" s="4">
        <v>0</v>
      </c>
      <c r="U56" s="4">
        <v>0</v>
      </c>
      <c r="V56" s="27">
        <f t="shared" si="4"/>
        <v>0</v>
      </c>
      <c r="W56" s="4">
        <v>0</v>
      </c>
      <c r="X56" s="4">
        <v>0</v>
      </c>
      <c r="Y56" s="4">
        <v>0</v>
      </c>
      <c r="Z56" s="27">
        <f t="shared" si="5"/>
        <v>0</v>
      </c>
    </row>
    <row r="57" spans="1:26" ht="15" customHeight="1" x14ac:dyDescent="0.25">
      <c r="A57" s="3">
        <v>45</v>
      </c>
      <c r="B57" s="3" t="s">
        <v>58</v>
      </c>
      <c r="C57" s="4">
        <v>0</v>
      </c>
      <c r="D57" s="4">
        <v>0</v>
      </c>
      <c r="E57" s="4">
        <v>0</v>
      </c>
      <c r="F57" s="27">
        <f t="shared" si="0"/>
        <v>0</v>
      </c>
      <c r="G57" s="4">
        <v>0</v>
      </c>
      <c r="H57" s="4">
        <v>0</v>
      </c>
      <c r="I57" s="4">
        <v>0</v>
      </c>
      <c r="J57" s="27">
        <f t="shared" si="1"/>
        <v>0</v>
      </c>
      <c r="K57" s="4">
        <v>0</v>
      </c>
      <c r="L57" s="4">
        <v>0</v>
      </c>
      <c r="M57" s="4">
        <v>0</v>
      </c>
      <c r="N57" s="27">
        <f t="shared" si="2"/>
        <v>0</v>
      </c>
      <c r="O57" s="4">
        <v>0</v>
      </c>
      <c r="P57" s="4">
        <v>0</v>
      </c>
      <c r="Q57" s="4">
        <v>0</v>
      </c>
      <c r="R57" s="27">
        <f t="shared" si="3"/>
        <v>0</v>
      </c>
      <c r="S57" s="4">
        <v>0</v>
      </c>
      <c r="T57" s="4">
        <v>0</v>
      </c>
      <c r="U57" s="4">
        <v>0</v>
      </c>
      <c r="V57" s="27">
        <f t="shared" si="4"/>
        <v>0</v>
      </c>
      <c r="W57" s="4">
        <v>0</v>
      </c>
      <c r="X57" s="4">
        <v>0</v>
      </c>
      <c r="Y57" s="4">
        <v>0</v>
      </c>
      <c r="Z57" s="27">
        <f t="shared" si="5"/>
        <v>0</v>
      </c>
    </row>
    <row r="58" spans="1:26" ht="15" customHeight="1" thickBot="1" x14ac:dyDescent="0.3">
      <c r="A58" s="18">
        <v>46</v>
      </c>
      <c r="B58" s="18" t="s">
        <v>295</v>
      </c>
      <c r="C58" s="19">
        <v>0</v>
      </c>
      <c r="D58" s="19">
        <v>0</v>
      </c>
      <c r="E58" s="19">
        <v>0</v>
      </c>
      <c r="F58" s="28">
        <f t="shared" si="0"/>
        <v>0</v>
      </c>
      <c r="G58" s="19">
        <v>0</v>
      </c>
      <c r="H58" s="19">
        <v>0</v>
      </c>
      <c r="I58" s="19">
        <v>0</v>
      </c>
      <c r="J58" s="28">
        <f t="shared" si="1"/>
        <v>0</v>
      </c>
      <c r="K58" s="19">
        <v>0</v>
      </c>
      <c r="L58" s="19">
        <v>0</v>
      </c>
      <c r="M58" s="19">
        <v>0</v>
      </c>
      <c r="N58" s="28">
        <f t="shared" si="2"/>
        <v>0</v>
      </c>
      <c r="O58" s="19">
        <v>0</v>
      </c>
      <c r="P58" s="19">
        <v>0</v>
      </c>
      <c r="Q58" s="19">
        <v>0</v>
      </c>
      <c r="R58" s="28">
        <f t="shared" si="3"/>
        <v>0</v>
      </c>
      <c r="S58" s="19">
        <v>0</v>
      </c>
      <c r="T58" s="19">
        <v>0</v>
      </c>
      <c r="U58" s="19">
        <v>0</v>
      </c>
      <c r="V58" s="28">
        <f t="shared" si="4"/>
        <v>0</v>
      </c>
      <c r="W58" s="19">
        <v>0</v>
      </c>
      <c r="X58" s="19">
        <v>0</v>
      </c>
      <c r="Y58" s="19">
        <v>0</v>
      </c>
      <c r="Z58" s="28">
        <f t="shared" si="5"/>
        <v>0</v>
      </c>
    </row>
    <row r="59" spans="1:26" ht="15" customHeight="1" thickBot="1" x14ac:dyDescent="0.3">
      <c r="A59" s="29"/>
      <c r="B59" s="30" t="s">
        <v>34</v>
      </c>
      <c r="C59" s="31">
        <f>SUM(C40:C58)</f>
        <v>0</v>
      </c>
      <c r="D59" s="31">
        <f t="shared" ref="D59:Z59" si="8">SUM(D40:D58)</f>
        <v>0</v>
      </c>
      <c r="E59" s="31">
        <f t="shared" si="8"/>
        <v>0</v>
      </c>
      <c r="F59" s="31">
        <f t="shared" si="8"/>
        <v>0</v>
      </c>
      <c r="G59" s="31">
        <f t="shared" si="8"/>
        <v>32</v>
      </c>
      <c r="H59" s="31">
        <f t="shared" si="8"/>
        <v>87.6</v>
      </c>
      <c r="I59" s="31">
        <f t="shared" si="8"/>
        <v>13</v>
      </c>
      <c r="J59" s="31">
        <f t="shared" si="8"/>
        <v>132.6</v>
      </c>
      <c r="K59" s="31">
        <f t="shared" si="8"/>
        <v>0</v>
      </c>
      <c r="L59" s="31">
        <f t="shared" si="8"/>
        <v>0</v>
      </c>
      <c r="M59" s="31">
        <f t="shared" si="8"/>
        <v>0</v>
      </c>
      <c r="N59" s="31">
        <f t="shared" si="8"/>
        <v>0</v>
      </c>
      <c r="O59" s="31">
        <f t="shared" si="8"/>
        <v>0</v>
      </c>
      <c r="P59" s="31">
        <f t="shared" si="8"/>
        <v>0</v>
      </c>
      <c r="Q59" s="31">
        <f t="shared" si="8"/>
        <v>1</v>
      </c>
      <c r="R59" s="31">
        <f t="shared" si="8"/>
        <v>1</v>
      </c>
      <c r="S59" s="31">
        <f t="shared" si="8"/>
        <v>622</v>
      </c>
      <c r="T59" s="31">
        <f t="shared" si="8"/>
        <v>1110.08</v>
      </c>
      <c r="U59" s="31">
        <f t="shared" si="8"/>
        <v>72</v>
      </c>
      <c r="V59" s="31">
        <f t="shared" si="8"/>
        <v>1804.08</v>
      </c>
      <c r="W59" s="31">
        <f t="shared" si="8"/>
        <v>12</v>
      </c>
      <c r="X59" s="31">
        <f t="shared" si="8"/>
        <v>8</v>
      </c>
      <c r="Y59" s="31">
        <f t="shared" si="8"/>
        <v>0</v>
      </c>
      <c r="Z59" s="32">
        <f t="shared" si="8"/>
        <v>20</v>
      </c>
    </row>
    <row r="60" spans="1:26" ht="15" customHeight="1" x14ac:dyDescent="0.25">
      <c r="A60" s="22">
        <v>47</v>
      </c>
      <c r="B60" s="22" t="s">
        <v>59</v>
      </c>
      <c r="C60" s="23">
        <v>56</v>
      </c>
      <c r="D60" s="23">
        <v>18</v>
      </c>
      <c r="E60" s="23">
        <v>0</v>
      </c>
      <c r="F60" s="33">
        <f t="shared" si="0"/>
        <v>74</v>
      </c>
      <c r="G60" s="23">
        <v>19</v>
      </c>
      <c r="H60" s="23">
        <v>7</v>
      </c>
      <c r="I60" s="23">
        <v>0</v>
      </c>
      <c r="J60" s="33">
        <f t="shared" si="1"/>
        <v>26</v>
      </c>
      <c r="K60" s="23">
        <v>0</v>
      </c>
      <c r="L60" s="23">
        <v>0</v>
      </c>
      <c r="M60" s="23">
        <v>0</v>
      </c>
      <c r="N60" s="33">
        <f t="shared" si="2"/>
        <v>0</v>
      </c>
      <c r="O60" s="23">
        <v>58</v>
      </c>
      <c r="P60" s="23">
        <v>89</v>
      </c>
      <c r="Q60" s="23">
        <v>2</v>
      </c>
      <c r="R60" s="33">
        <f t="shared" si="3"/>
        <v>149</v>
      </c>
      <c r="S60" s="23">
        <v>1208</v>
      </c>
      <c r="T60" s="23">
        <v>487</v>
      </c>
      <c r="U60" s="23">
        <v>0</v>
      </c>
      <c r="V60" s="33">
        <f t="shared" si="4"/>
        <v>1695</v>
      </c>
      <c r="W60" s="23">
        <v>147</v>
      </c>
      <c r="X60" s="23">
        <v>21</v>
      </c>
      <c r="Y60" s="23">
        <v>2</v>
      </c>
      <c r="Z60" s="33">
        <f t="shared" si="5"/>
        <v>170</v>
      </c>
    </row>
    <row r="61" spans="1:26" ht="15" customHeight="1" x14ac:dyDescent="0.25">
      <c r="A61" s="3">
        <v>48</v>
      </c>
      <c r="B61" s="3" t="s">
        <v>60</v>
      </c>
      <c r="C61" s="4">
        <v>295</v>
      </c>
      <c r="D61" s="4">
        <v>89</v>
      </c>
      <c r="E61" s="4">
        <v>0</v>
      </c>
      <c r="F61" s="27">
        <f t="shared" si="0"/>
        <v>384</v>
      </c>
      <c r="G61" s="4">
        <v>7</v>
      </c>
      <c r="H61" s="4">
        <v>0</v>
      </c>
      <c r="I61" s="4">
        <v>0</v>
      </c>
      <c r="J61" s="27">
        <f t="shared" si="1"/>
        <v>7</v>
      </c>
      <c r="K61" s="4">
        <v>0</v>
      </c>
      <c r="L61" s="4">
        <v>0</v>
      </c>
      <c r="M61" s="4">
        <v>0</v>
      </c>
      <c r="N61" s="27">
        <f t="shared" si="2"/>
        <v>0</v>
      </c>
      <c r="O61" s="4">
        <v>60</v>
      </c>
      <c r="P61" s="4">
        <v>51</v>
      </c>
      <c r="Q61" s="4">
        <v>5</v>
      </c>
      <c r="R61" s="27">
        <f t="shared" si="3"/>
        <v>116</v>
      </c>
      <c r="S61" s="4">
        <v>930</v>
      </c>
      <c r="T61" s="4">
        <v>119</v>
      </c>
      <c r="U61" s="4">
        <v>1</v>
      </c>
      <c r="V61" s="27">
        <f t="shared" si="4"/>
        <v>1050</v>
      </c>
      <c r="W61" s="4">
        <v>697</v>
      </c>
      <c r="X61" s="4">
        <v>30</v>
      </c>
      <c r="Y61" s="4">
        <v>0</v>
      </c>
      <c r="Z61" s="27">
        <f t="shared" si="5"/>
        <v>727</v>
      </c>
    </row>
    <row r="62" spans="1:26" ht="15" customHeight="1" thickBot="1" x14ac:dyDescent="0.3">
      <c r="A62" s="18">
        <v>49</v>
      </c>
      <c r="B62" s="18" t="s">
        <v>61</v>
      </c>
      <c r="C62" s="19">
        <v>154</v>
      </c>
      <c r="D62" s="19">
        <v>45.12</v>
      </c>
      <c r="E62" s="19">
        <v>0</v>
      </c>
      <c r="F62" s="28">
        <f t="shared" si="0"/>
        <v>199.12</v>
      </c>
      <c r="G62" s="19">
        <v>0</v>
      </c>
      <c r="H62" s="19">
        <v>0</v>
      </c>
      <c r="I62" s="19">
        <v>0</v>
      </c>
      <c r="J62" s="28">
        <f t="shared" si="1"/>
        <v>0</v>
      </c>
      <c r="K62" s="19">
        <v>0</v>
      </c>
      <c r="L62" s="19">
        <v>0</v>
      </c>
      <c r="M62" s="19">
        <v>0</v>
      </c>
      <c r="N62" s="28">
        <f t="shared" si="2"/>
        <v>0</v>
      </c>
      <c r="O62" s="19">
        <v>120</v>
      </c>
      <c r="P62" s="19">
        <v>37.14</v>
      </c>
      <c r="Q62" s="19">
        <v>0</v>
      </c>
      <c r="R62" s="28">
        <f t="shared" si="3"/>
        <v>157.13999999999999</v>
      </c>
      <c r="S62" s="19">
        <v>35</v>
      </c>
      <c r="T62" s="19">
        <v>25.69</v>
      </c>
      <c r="U62" s="19">
        <v>0</v>
      </c>
      <c r="V62" s="28">
        <f t="shared" si="4"/>
        <v>60.69</v>
      </c>
      <c r="W62" s="19">
        <v>3</v>
      </c>
      <c r="X62" s="19">
        <v>3.19</v>
      </c>
      <c r="Y62" s="19">
        <v>0</v>
      </c>
      <c r="Z62" s="28">
        <f t="shared" si="5"/>
        <v>6.1899999999999995</v>
      </c>
    </row>
    <row r="63" spans="1:26" ht="15" customHeight="1" thickBot="1" x14ac:dyDescent="0.3">
      <c r="A63" s="29"/>
      <c r="B63" s="30" t="s">
        <v>34</v>
      </c>
      <c r="C63" s="31">
        <f>SUM(C60:C62)</f>
        <v>505</v>
      </c>
      <c r="D63" s="31">
        <f t="shared" ref="D63:Z63" si="9">SUM(D60:D62)</f>
        <v>152.12</v>
      </c>
      <c r="E63" s="31">
        <f t="shared" si="9"/>
        <v>0</v>
      </c>
      <c r="F63" s="31">
        <f t="shared" si="9"/>
        <v>657.12</v>
      </c>
      <c r="G63" s="31">
        <f t="shared" si="9"/>
        <v>26</v>
      </c>
      <c r="H63" s="31">
        <f t="shared" si="9"/>
        <v>7</v>
      </c>
      <c r="I63" s="31">
        <f t="shared" si="9"/>
        <v>0</v>
      </c>
      <c r="J63" s="31">
        <f t="shared" si="9"/>
        <v>33</v>
      </c>
      <c r="K63" s="31">
        <f t="shared" si="9"/>
        <v>0</v>
      </c>
      <c r="L63" s="31">
        <f t="shared" si="9"/>
        <v>0</v>
      </c>
      <c r="M63" s="31">
        <f t="shared" si="9"/>
        <v>0</v>
      </c>
      <c r="N63" s="31">
        <f t="shared" si="9"/>
        <v>0</v>
      </c>
      <c r="O63" s="31">
        <f t="shared" si="9"/>
        <v>238</v>
      </c>
      <c r="P63" s="31">
        <f t="shared" si="9"/>
        <v>177.14</v>
      </c>
      <c r="Q63" s="31">
        <f t="shared" si="9"/>
        <v>7</v>
      </c>
      <c r="R63" s="31">
        <f t="shared" si="9"/>
        <v>422.14</v>
      </c>
      <c r="S63" s="31">
        <f t="shared" si="9"/>
        <v>2173</v>
      </c>
      <c r="T63" s="31">
        <f t="shared" si="9"/>
        <v>631.69000000000005</v>
      </c>
      <c r="U63" s="31">
        <f t="shared" si="9"/>
        <v>1</v>
      </c>
      <c r="V63" s="31">
        <f t="shared" si="9"/>
        <v>2805.69</v>
      </c>
      <c r="W63" s="31">
        <f t="shared" si="9"/>
        <v>847</v>
      </c>
      <c r="X63" s="31">
        <f t="shared" si="9"/>
        <v>54.19</v>
      </c>
      <c r="Y63" s="31">
        <f t="shared" si="9"/>
        <v>2</v>
      </c>
      <c r="Z63" s="32">
        <f t="shared" si="9"/>
        <v>903.19</v>
      </c>
    </row>
    <row r="64" spans="1:26" ht="15" customHeight="1" x14ac:dyDescent="0.25">
      <c r="A64" s="22">
        <v>50</v>
      </c>
      <c r="B64" s="22" t="s">
        <v>62</v>
      </c>
      <c r="C64" s="23">
        <v>0</v>
      </c>
      <c r="D64" s="23">
        <v>0</v>
      </c>
      <c r="E64" s="23">
        <v>0</v>
      </c>
      <c r="F64" s="33">
        <f t="shared" si="0"/>
        <v>0</v>
      </c>
      <c r="G64" s="23">
        <v>0</v>
      </c>
      <c r="H64" s="23">
        <v>0</v>
      </c>
      <c r="I64" s="23">
        <v>0</v>
      </c>
      <c r="J64" s="33">
        <f t="shared" si="1"/>
        <v>0</v>
      </c>
      <c r="K64" s="23">
        <v>0</v>
      </c>
      <c r="L64" s="23">
        <v>0</v>
      </c>
      <c r="M64" s="23">
        <v>0</v>
      </c>
      <c r="N64" s="33">
        <f t="shared" si="2"/>
        <v>0</v>
      </c>
      <c r="O64" s="23">
        <v>0</v>
      </c>
      <c r="P64" s="23">
        <v>0</v>
      </c>
      <c r="Q64" s="23">
        <v>0</v>
      </c>
      <c r="R64" s="33">
        <f t="shared" si="3"/>
        <v>0</v>
      </c>
      <c r="S64" s="23">
        <v>100</v>
      </c>
      <c r="T64" s="23">
        <v>193</v>
      </c>
      <c r="U64" s="23">
        <v>24</v>
      </c>
      <c r="V64" s="33">
        <f t="shared" si="4"/>
        <v>317</v>
      </c>
      <c r="W64" s="23">
        <v>0</v>
      </c>
      <c r="X64" s="23">
        <v>0</v>
      </c>
      <c r="Y64" s="23">
        <v>0</v>
      </c>
      <c r="Z64" s="33">
        <f t="shared" si="5"/>
        <v>0</v>
      </c>
    </row>
    <row r="65" spans="1:26" ht="15" customHeight="1" thickBot="1" x14ac:dyDescent="0.3">
      <c r="A65" s="18">
        <v>51</v>
      </c>
      <c r="B65" s="18" t="s">
        <v>63</v>
      </c>
      <c r="C65" s="19">
        <v>0</v>
      </c>
      <c r="D65" s="19">
        <v>0</v>
      </c>
      <c r="E65" s="19">
        <v>0</v>
      </c>
      <c r="F65" s="28">
        <f t="shared" si="0"/>
        <v>0</v>
      </c>
      <c r="G65" s="19">
        <v>0</v>
      </c>
      <c r="H65" s="19">
        <v>0</v>
      </c>
      <c r="I65" s="19">
        <v>0</v>
      </c>
      <c r="J65" s="28">
        <f t="shared" si="1"/>
        <v>0</v>
      </c>
      <c r="K65" s="19">
        <v>0</v>
      </c>
      <c r="L65" s="19">
        <v>0</v>
      </c>
      <c r="M65" s="19">
        <v>0</v>
      </c>
      <c r="N65" s="28">
        <f t="shared" si="2"/>
        <v>0</v>
      </c>
      <c r="O65" s="19">
        <v>0</v>
      </c>
      <c r="P65" s="19">
        <v>0</v>
      </c>
      <c r="Q65" s="19">
        <v>0</v>
      </c>
      <c r="R65" s="28">
        <f t="shared" si="3"/>
        <v>0</v>
      </c>
      <c r="S65" s="19">
        <v>0</v>
      </c>
      <c r="T65" s="19">
        <v>0</v>
      </c>
      <c r="U65" s="19">
        <v>0</v>
      </c>
      <c r="V65" s="28">
        <f t="shared" si="4"/>
        <v>0</v>
      </c>
      <c r="W65" s="19">
        <v>0</v>
      </c>
      <c r="X65" s="19">
        <v>0</v>
      </c>
      <c r="Y65" s="19">
        <v>0</v>
      </c>
      <c r="Z65" s="28">
        <f t="shared" si="5"/>
        <v>0</v>
      </c>
    </row>
    <row r="66" spans="1:26" ht="15" customHeight="1" thickBot="1" x14ac:dyDescent="0.3">
      <c r="A66" s="29"/>
      <c r="B66" s="30" t="s">
        <v>34</v>
      </c>
      <c r="C66" s="31">
        <f>SUM(C64:C65)</f>
        <v>0</v>
      </c>
      <c r="D66" s="31">
        <f t="shared" ref="D66:Z66" si="10">SUM(D64:D65)</f>
        <v>0</v>
      </c>
      <c r="E66" s="31">
        <f t="shared" si="10"/>
        <v>0</v>
      </c>
      <c r="F66" s="31">
        <f t="shared" si="10"/>
        <v>0</v>
      </c>
      <c r="G66" s="31">
        <f t="shared" si="10"/>
        <v>0</v>
      </c>
      <c r="H66" s="31">
        <f t="shared" si="10"/>
        <v>0</v>
      </c>
      <c r="I66" s="31">
        <f t="shared" si="10"/>
        <v>0</v>
      </c>
      <c r="J66" s="31">
        <f t="shared" si="10"/>
        <v>0</v>
      </c>
      <c r="K66" s="31">
        <f t="shared" si="10"/>
        <v>0</v>
      </c>
      <c r="L66" s="31">
        <f t="shared" si="10"/>
        <v>0</v>
      </c>
      <c r="M66" s="31">
        <f t="shared" si="10"/>
        <v>0</v>
      </c>
      <c r="N66" s="31">
        <f t="shared" si="10"/>
        <v>0</v>
      </c>
      <c r="O66" s="31">
        <f t="shared" si="10"/>
        <v>0</v>
      </c>
      <c r="P66" s="31">
        <f t="shared" si="10"/>
        <v>0</v>
      </c>
      <c r="Q66" s="31">
        <f t="shared" si="10"/>
        <v>0</v>
      </c>
      <c r="R66" s="31">
        <f t="shared" si="10"/>
        <v>0</v>
      </c>
      <c r="S66" s="31">
        <f t="shared" si="10"/>
        <v>100</v>
      </c>
      <c r="T66" s="31">
        <f t="shared" si="10"/>
        <v>193</v>
      </c>
      <c r="U66" s="31">
        <f t="shared" si="10"/>
        <v>24</v>
      </c>
      <c r="V66" s="31">
        <f t="shared" si="10"/>
        <v>317</v>
      </c>
      <c r="W66" s="31">
        <f t="shared" si="10"/>
        <v>0</v>
      </c>
      <c r="X66" s="31">
        <f t="shared" si="10"/>
        <v>0</v>
      </c>
      <c r="Y66" s="31">
        <f t="shared" si="10"/>
        <v>0</v>
      </c>
      <c r="Z66" s="32">
        <f t="shared" si="10"/>
        <v>0</v>
      </c>
    </row>
    <row r="67" spans="1:26" ht="15" customHeight="1" thickBot="1" x14ac:dyDescent="0.3">
      <c r="A67" s="276" t="s">
        <v>11</v>
      </c>
      <c r="B67" s="277"/>
      <c r="C67" s="25">
        <f>C66+C63+C59+C39+C32</f>
        <v>1535</v>
      </c>
      <c r="D67" s="25">
        <f t="shared" ref="D67:Z67" si="11">D66+D63+D59+D39+D32</f>
        <v>1116.4499999999998</v>
      </c>
      <c r="E67" s="25">
        <f t="shared" si="11"/>
        <v>480</v>
      </c>
      <c r="F67" s="25">
        <f t="shared" si="11"/>
        <v>3131.45</v>
      </c>
      <c r="G67" s="25">
        <f t="shared" si="11"/>
        <v>1277</v>
      </c>
      <c r="H67" s="25">
        <f t="shared" si="11"/>
        <v>2909.08</v>
      </c>
      <c r="I67" s="25">
        <f t="shared" si="11"/>
        <v>2373</v>
      </c>
      <c r="J67" s="25">
        <f t="shared" si="11"/>
        <v>6559.08</v>
      </c>
      <c r="K67" s="25">
        <f t="shared" si="11"/>
        <v>148</v>
      </c>
      <c r="L67" s="25">
        <f t="shared" si="11"/>
        <v>244.68</v>
      </c>
      <c r="M67" s="25">
        <f t="shared" si="11"/>
        <v>320</v>
      </c>
      <c r="N67" s="25">
        <f t="shared" si="11"/>
        <v>712.68000000000006</v>
      </c>
      <c r="O67" s="25">
        <f t="shared" si="11"/>
        <v>703</v>
      </c>
      <c r="P67" s="25">
        <f t="shared" si="11"/>
        <v>846.24</v>
      </c>
      <c r="Q67" s="25">
        <f t="shared" si="11"/>
        <v>277</v>
      </c>
      <c r="R67" s="25">
        <f t="shared" si="11"/>
        <v>1826.2400000000002</v>
      </c>
      <c r="S67" s="25">
        <f t="shared" si="11"/>
        <v>12092.55</v>
      </c>
      <c r="T67" s="25">
        <f t="shared" si="11"/>
        <v>6701.49</v>
      </c>
      <c r="U67" s="25">
        <f t="shared" si="11"/>
        <v>2545.3200000000002</v>
      </c>
      <c r="V67" s="25">
        <f t="shared" si="11"/>
        <v>21339.360000000001</v>
      </c>
      <c r="W67" s="25">
        <f t="shared" si="11"/>
        <v>3098.59</v>
      </c>
      <c r="X67" s="25">
        <f t="shared" si="11"/>
        <v>2303.23</v>
      </c>
      <c r="Y67" s="25">
        <f t="shared" si="11"/>
        <v>735.00000000000011</v>
      </c>
      <c r="Z67" s="26">
        <f t="shared" si="11"/>
        <v>6136.8200000000006</v>
      </c>
    </row>
  </sheetData>
  <mergeCells count="15">
    <mergeCell ref="A1:Z1"/>
    <mergeCell ref="A2:Z2"/>
    <mergeCell ref="A4:Z4"/>
    <mergeCell ref="A5:Z5"/>
    <mergeCell ref="A67:B67"/>
    <mergeCell ref="AA6:AN6"/>
    <mergeCell ref="A8:A9"/>
    <mergeCell ref="B8:B9"/>
    <mergeCell ref="C8:F8"/>
    <mergeCell ref="G8:J8"/>
    <mergeCell ref="K8:N8"/>
    <mergeCell ref="O8:R8"/>
    <mergeCell ref="S8:V8"/>
    <mergeCell ref="W8:Z8"/>
    <mergeCell ref="A6:Z6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  <legacyDrawing r:id="rId3"/>
  <controls>
    <mc:AlternateContent xmlns:mc="http://schemas.openxmlformats.org/markup-compatibility/2006">
      <mc:Choice Requires="x14">
        <control shapeId="12289" r:id="rId4" name="Control 1">
          <controlPr defaultSize="0" r:id="rId5">
            <anchor moveWithCells="1">
              <from>
                <xdr:col>26</xdr:col>
                <xdr:colOff>0</xdr:colOff>
                <xdr:row>5</xdr:row>
                <xdr:rowOff>0</xdr:rowOff>
              </from>
              <to>
                <xdr:col>27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12289" r:id="rId4" name="Control 1"/>
      </mc:Fallback>
    </mc:AlternateContent>
    <mc:AlternateContent xmlns:mc="http://schemas.openxmlformats.org/markup-compatibility/2006">
      <mc:Choice Requires="x14">
        <control shapeId="12290" r:id="rId6" name="Control 2">
          <controlPr defaultSize="0" r:id="rId5">
            <anchor moveWithCells="1">
              <from>
                <xdr:col>26</xdr:col>
                <xdr:colOff>0</xdr:colOff>
                <xdr:row>39</xdr:row>
                <xdr:rowOff>0</xdr:rowOff>
              </from>
              <to>
                <xdr:col>27</xdr:col>
                <xdr:colOff>76200</xdr:colOff>
                <xdr:row>40</xdr:row>
                <xdr:rowOff>38100</xdr:rowOff>
              </to>
            </anchor>
          </controlPr>
        </control>
      </mc:Choice>
      <mc:Fallback>
        <control shapeId="12290" r:id="rId6" name="Control 2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P67"/>
  <sheetViews>
    <sheetView workbookViewId="0">
      <pane ySplit="9" topLeftCell="A58" activePane="bottomLeft" state="frozen"/>
      <selection pane="bottomLeft" activeCell="A5" sqref="A5:T5"/>
    </sheetView>
  </sheetViews>
  <sheetFormatPr defaultRowHeight="15" x14ac:dyDescent="0.25"/>
  <cols>
    <col min="1" max="1" width="6" customWidth="1"/>
    <col min="2" max="2" width="24" customWidth="1"/>
    <col min="5" max="5" width="6.85546875" bestFit="1" customWidth="1"/>
    <col min="8" max="8" width="7" bestFit="1" customWidth="1"/>
    <col min="10" max="10" width="8.42578125" bestFit="1" customWidth="1"/>
    <col min="11" max="11" width="6.85546875" bestFit="1" customWidth="1"/>
    <col min="13" max="13" width="9.42578125" bestFit="1" customWidth="1"/>
    <col min="14" max="14" width="6.85546875" bestFit="1" customWidth="1"/>
    <col min="15" max="15" width="10.42578125" bestFit="1" customWidth="1"/>
    <col min="16" max="16" width="8.42578125" bestFit="1" customWidth="1"/>
    <col min="17" max="17" width="6.85546875" bestFit="1" customWidth="1"/>
    <col min="18" max="18" width="9.42578125" bestFit="1" customWidth="1"/>
    <col min="19" max="19" width="7.42578125" bestFit="1" customWidth="1"/>
    <col min="20" max="20" width="11.28515625" bestFit="1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</row>
    <row r="2" spans="1:42" ht="15" customHeight="1" thickBot="1" x14ac:dyDescent="0.3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</row>
    <row r="3" spans="1:42" ht="15.75" thickBot="1" x14ac:dyDescent="0.3">
      <c r="A3" s="1"/>
      <c r="T3" s="17" t="s">
        <v>309</v>
      </c>
    </row>
    <row r="4" spans="1:42" ht="15" customHeight="1" x14ac:dyDescent="0.25">
      <c r="A4" s="288" t="s">
        <v>135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</row>
    <row r="6" spans="1:42" ht="15" customHeight="1" x14ac:dyDescent="0.25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7"/>
      <c r="V6" s="7"/>
      <c r="W6" s="7"/>
      <c r="X6" s="7"/>
      <c r="Y6" s="7"/>
      <c r="Z6" s="7"/>
      <c r="AA6" s="7"/>
      <c r="AB6" s="7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8" spans="1:42" ht="15" customHeight="1" x14ac:dyDescent="0.25">
      <c r="A8" s="283" t="s">
        <v>6</v>
      </c>
      <c r="B8" s="283" t="s">
        <v>7</v>
      </c>
      <c r="C8" s="285" t="s">
        <v>136</v>
      </c>
      <c r="D8" s="286"/>
      <c r="E8" s="287"/>
      <c r="F8" s="285" t="s">
        <v>93</v>
      </c>
      <c r="G8" s="286"/>
      <c r="H8" s="287"/>
      <c r="I8" s="285" t="s">
        <v>94</v>
      </c>
      <c r="J8" s="286"/>
      <c r="K8" s="287"/>
      <c r="L8" s="285" t="s">
        <v>137</v>
      </c>
      <c r="M8" s="286"/>
      <c r="N8" s="287"/>
      <c r="O8" s="285" t="s">
        <v>133</v>
      </c>
      <c r="P8" s="286"/>
      <c r="Q8" s="287"/>
      <c r="R8" s="285" t="s">
        <v>134</v>
      </c>
      <c r="S8" s="286"/>
      <c r="T8" s="287"/>
    </row>
    <row r="9" spans="1:42" x14ac:dyDescent="0.25">
      <c r="A9" s="284"/>
      <c r="B9" s="284"/>
      <c r="C9" s="2" t="s">
        <v>138</v>
      </c>
      <c r="D9" s="2" t="s">
        <v>139</v>
      </c>
      <c r="E9" s="2" t="s">
        <v>140</v>
      </c>
      <c r="F9" s="2" t="s">
        <v>138</v>
      </c>
      <c r="G9" s="2" t="s">
        <v>139</v>
      </c>
      <c r="H9" s="2" t="s">
        <v>140</v>
      </c>
      <c r="I9" s="2" t="s">
        <v>138</v>
      </c>
      <c r="J9" s="2" t="s">
        <v>139</v>
      </c>
      <c r="K9" s="2" t="s">
        <v>140</v>
      </c>
      <c r="L9" s="2" t="s">
        <v>138</v>
      </c>
      <c r="M9" s="2" t="s">
        <v>139</v>
      </c>
      <c r="N9" s="2" t="s">
        <v>140</v>
      </c>
      <c r="O9" s="2" t="s">
        <v>138</v>
      </c>
      <c r="P9" s="2" t="s">
        <v>139</v>
      </c>
      <c r="Q9" s="2" t="s">
        <v>140</v>
      </c>
      <c r="R9" s="2" t="s">
        <v>138</v>
      </c>
      <c r="S9" s="2" t="s">
        <v>139</v>
      </c>
      <c r="T9" s="2" t="s">
        <v>140</v>
      </c>
    </row>
    <row r="10" spans="1:42" x14ac:dyDescent="0.25">
      <c r="A10" s="5"/>
      <c r="T10" s="6"/>
    </row>
    <row r="11" spans="1:42" ht="15" customHeight="1" x14ac:dyDescent="0.25">
      <c r="A11" s="3">
        <v>1</v>
      </c>
      <c r="B11" s="3" t="s">
        <v>13</v>
      </c>
      <c r="C11" s="27">
        <f>'5.PS ADV'!D11</f>
        <v>184075</v>
      </c>
      <c r="D11" s="27">
        <f>'8.NPA'!F11</f>
        <v>23951</v>
      </c>
      <c r="E11" s="34">
        <f>D11/C11*100</f>
        <v>13.011544207524107</v>
      </c>
      <c r="F11" s="27">
        <f>'5.PS ADV'!E11</f>
        <v>132170</v>
      </c>
      <c r="G11" s="27">
        <f>'8.NPA'!J11</f>
        <v>5642</v>
      </c>
      <c r="H11" s="34">
        <f>G11/F11*100</f>
        <v>4.2687447983657405</v>
      </c>
      <c r="I11" s="27">
        <f>'5.PS ADV'!F11</f>
        <v>37953</v>
      </c>
      <c r="J11" s="27">
        <f>'8.NPA'!N11</f>
        <v>3077</v>
      </c>
      <c r="K11" s="34">
        <f>J11/I11*100</f>
        <v>8.1073959897768297</v>
      </c>
      <c r="L11" s="27">
        <f>I11+F11+C11</f>
        <v>354198</v>
      </c>
      <c r="M11" s="27">
        <f>D11+G11+J11</f>
        <v>32670</v>
      </c>
      <c r="N11" s="34">
        <f>M11/L11*100</f>
        <v>9.2236545660901523</v>
      </c>
      <c r="O11" s="4">
        <v>22698</v>
      </c>
      <c r="P11" s="27">
        <f>'8.2.NPA II'!V11</f>
        <v>521</v>
      </c>
      <c r="Q11" s="34">
        <f>P11/O11*100</f>
        <v>2.2953564190677596</v>
      </c>
      <c r="R11" s="4">
        <v>7777</v>
      </c>
      <c r="S11" s="27">
        <f>'8.2.NPA II'!Z11</f>
        <v>539</v>
      </c>
      <c r="T11" s="34">
        <f>S11/R11*100</f>
        <v>6.9306930693069315</v>
      </c>
    </row>
    <row r="12" spans="1:42" s="16" customFormat="1" ht="15" customHeight="1" x14ac:dyDescent="0.25">
      <c r="A12" s="12">
        <v>2</v>
      </c>
      <c r="B12" s="12" t="s">
        <v>14</v>
      </c>
      <c r="C12" s="27">
        <f>'5.PS ADV'!D12</f>
        <v>1199</v>
      </c>
      <c r="D12" s="27">
        <f>'8.NPA'!F12</f>
        <v>0</v>
      </c>
      <c r="E12" s="34">
        <f t="shared" ref="E12:E67" si="0">D12/C12*100</f>
        <v>0</v>
      </c>
      <c r="F12" s="27">
        <f>'5.PS ADV'!E12</f>
        <v>9751</v>
      </c>
      <c r="G12" s="27">
        <f>'8.NPA'!J12</f>
        <v>1502</v>
      </c>
      <c r="H12" s="34">
        <f t="shared" ref="H12:H67" si="1">G12/F12*100</f>
        <v>15.403548354014973</v>
      </c>
      <c r="I12" s="27">
        <f>'5.PS ADV'!F12</f>
        <v>9163</v>
      </c>
      <c r="J12" s="27">
        <f>'8.NPA'!N12</f>
        <v>265</v>
      </c>
      <c r="K12" s="34">
        <f t="shared" ref="K12:K67" si="2">J12/I12*100</f>
        <v>2.892065917276001</v>
      </c>
      <c r="L12" s="27">
        <f t="shared" ref="L12:L65" si="3">I12+F12+C12</f>
        <v>20113</v>
      </c>
      <c r="M12" s="27">
        <f t="shared" ref="M12:M65" si="4">D12+G12+J12</f>
        <v>1767</v>
      </c>
      <c r="N12" s="34">
        <f t="shared" ref="N12:N67" si="5">M12/L12*100</f>
        <v>8.7853627007408139</v>
      </c>
      <c r="O12" s="14">
        <v>5251</v>
      </c>
      <c r="P12" s="27">
        <f>'8.2.NPA II'!V12</f>
        <v>39</v>
      </c>
      <c r="Q12" s="34">
        <f t="shared" ref="Q12:Q67" si="6">P12/O12*100</f>
        <v>0.74271567320510379</v>
      </c>
      <c r="R12" s="14">
        <v>404</v>
      </c>
      <c r="S12" s="27">
        <f>'8.2.NPA II'!Z12</f>
        <v>7</v>
      </c>
      <c r="T12" s="34">
        <f t="shared" ref="T12:T67" si="7">S12/R12*100</f>
        <v>1.7326732673267329</v>
      </c>
    </row>
    <row r="13" spans="1:42" ht="15" customHeight="1" x14ac:dyDescent="0.25">
      <c r="A13" s="3">
        <v>3</v>
      </c>
      <c r="B13" s="3" t="s">
        <v>15</v>
      </c>
      <c r="C13" s="27">
        <f>'5.PS ADV'!D13</f>
        <v>117081</v>
      </c>
      <c r="D13" s="27">
        <f>'8.NPA'!F13</f>
        <v>8902.7099999999991</v>
      </c>
      <c r="E13" s="34">
        <f t="shared" si="0"/>
        <v>7.6038896148820037</v>
      </c>
      <c r="F13" s="27">
        <f>'5.PS ADV'!E13</f>
        <v>232329</v>
      </c>
      <c r="G13" s="27">
        <f>'8.NPA'!J13</f>
        <v>10810.38</v>
      </c>
      <c r="H13" s="34">
        <f t="shared" si="1"/>
        <v>4.6530480482419323</v>
      </c>
      <c r="I13" s="27">
        <f>'5.PS ADV'!F13</f>
        <v>82674</v>
      </c>
      <c r="J13" s="27">
        <f>'8.NPA'!N13</f>
        <v>1415.08</v>
      </c>
      <c r="K13" s="34">
        <f t="shared" si="2"/>
        <v>1.7116384836828991</v>
      </c>
      <c r="L13" s="27">
        <f t="shared" si="3"/>
        <v>432084</v>
      </c>
      <c r="M13" s="27">
        <f t="shared" si="4"/>
        <v>21128.17</v>
      </c>
      <c r="N13" s="34">
        <f t="shared" si="5"/>
        <v>4.8898292924523936</v>
      </c>
      <c r="O13" s="4">
        <v>137612</v>
      </c>
      <c r="P13" s="27">
        <f>'8.2.NPA II'!V13</f>
        <v>4675</v>
      </c>
      <c r="Q13" s="34">
        <f t="shared" si="6"/>
        <v>3.3972327994651628</v>
      </c>
      <c r="R13" s="4">
        <v>10302.59</v>
      </c>
      <c r="S13" s="27">
        <f>'8.2.NPA II'!Z13</f>
        <v>306</v>
      </c>
      <c r="T13" s="34">
        <f t="shared" si="7"/>
        <v>2.970126929247888</v>
      </c>
    </row>
    <row r="14" spans="1:42" ht="15" customHeight="1" x14ac:dyDescent="0.25">
      <c r="A14" s="3">
        <v>4</v>
      </c>
      <c r="B14" s="3" t="s">
        <v>16</v>
      </c>
      <c r="C14" s="27">
        <f>'5.PS ADV'!D14</f>
        <v>762289</v>
      </c>
      <c r="D14" s="27">
        <f>'8.NPA'!F14</f>
        <v>18714</v>
      </c>
      <c r="E14" s="34">
        <f t="shared" si="0"/>
        <v>2.454974425709934</v>
      </c>
      <c r="F14" s="27">
        <f>'5.PS ADV'!E14</f>
        <v>221927</v>
      </c>
      <c r="G14" s="27">
        <f>'8.NPA'!J14</f>
        <v>11505</v>
      </c>
      <c r="H14" s="34">
        <f t="shared" si="1"/>
        <v>5.1841371261721196</v>
      </c>
      <c r="I14" s="27">
        <f>'5.PS ADV'!F14</f>
        <v>154327</v>
      </c>
      <c r="J14" s="27">
        <f>'8.NPA'!N14</f>
        <v>2908</v>
      </c>
      <c r="K14" s="34">
        <f t="shared" si="2"/>
        <v>1.8843105872595203</v>
      </c>
      <c r="L14" s="27">
        <f t="shared" si="3"/>
        <v>1138543</v>
      </c>
      <c r="M14" s="27">
        <f t="shared" si="4"/>
        <v>33127</v>
      </c>
      <c r="N14" s="34">
        <f t="shared" si="5"/>
        <v>2.909595860674564</v>
      </c>
      <c r="O14" s="4">
        <v>74073</v>
      </c>
      <c r="P14" s="27">
        <f>'8.2.NPA II'!V14</f>
        <v>1185</v>
      </c>
      <c r="Q14" s="34">
        <f t="shared" si="6"/>
        <v>1.5997731967113522</v>
      </c>
      <c r="R14" s="4">
        <v>20973</v>
      </c>
      <c r="S14" s="27">
        <f>'8.2.NPA II'!Z14</f>
        <v>955</v>
      </c>
      <c r="T14" s="34">
        <f t="shared" si="7"/>
        <v>4.5534735135650601</v>
      </c>
    </row>
    <row r="15" spans="1:42" ht="15" customHeight="1" x14ac:dyDescent="0.25">
      <c r="A15" s="3">
        <v>5</v>
      </c>
      <c r="B15" s="3" t="s">
        <v>17</v>
      </c>
      <c r="C15" s="27">
        <f>'5.PS ADV'!D15</f>
        <v>80393</v>
      </c>
      <c r="D15" s="27">
        <f>'8.NPA'!F15</f>
        <v>3661.31</v>
      </c>
      <c r="E15" s="34">
        <f t="shared" si="0"/>
        <v>4.5542646747851183</v>
      </c>
      <c r="F15" s="27">
        <f>'5.PS ADV'!E15</f>
        <v>111052</v>
      </c>
      <c r="G15" s="27">
        <f>'8.NPA'!J15</f>
        <v>7443.2</v>
      </c>
      <c r="H15" s="34">
        <f t="shared" si="1"/>
        <v>6.7024457011129925</v>
      </c>
      <c r="I15" s="27">
        <f>'5.PS ADV'!F15</f>
        <v>26453</v>
      </c>
      <c r="J15" s="27">
        <f>'8.NPA'!N15</f>
        <v>940.97</v>
      </c>
      <c r="K15" s="34">
        <f t="shared" si="2"/>
        <v>3.5571390768532871</v>
      </c>
      <c r="L15" s="27">
        <f t="shared" si="3"/>
        <v>217898</v>
      </c>
      <c r="M15" s="27">
        <f t="shared" si="4"/>
        <v>12045.48</v>
      </c>
      <c r="N15" s="34">
        <f t="shared" si="5"/>
        <v>5.5280360535663471</v>
      </c>
      <c r="O15" s="4">
        <v>32418.03</v>
      </c>
      <c r="P15" s="27">
        <f>'8.2.NPA II'!V15</f>
        <v>815.56000000000006</v>
      </c>
      <c r="Q15" s="34">
        <f t="shared" si="6"/>
        <v>2.515760519686113</v>
      </c>
      <c r="R15" s="4">
        <v>3132</v>
      </c>
      <c r="S15" s="27">
        <f>'8.2.NPA II'!Z15</f>
        <v>220.52</v>
      </c>
      <c r="T15" s="34">
        <f t="shared" si="7"/>
        <v>7.0408684546615588</v>
      </c>
    </row>
    <row r="16" spans="1:42" ht="15" customHeight="1" x14ac:dyDescent="0.25">
      <c r="A16" s="3">
        <v>6</v>
      </c>
      <c r="B16" s="3" t="s">
        <v>18</v>
      </c>
      <c r="C16" s="27">
        <f>'5.PS ADV'!D16</f>
        <v>80476</v>
      </c>
      <c r="D16" s="27">
        <f>'8.NPA'!F16</f>
        <v>4085.4300000000003</v>
      </c>
      <c r="E16" s="34">
        <f t="shared" si="0"/>
        <v>5.0765818380635226</v>
      </c>
      <c r="F16" s="27">
        <f>'5.PS ADV'!E16</f>
        <v>69238</v>
      </c>
      <c r="G16" s="27">
        <f>'8.NPA'!J16</f>
        <v>4080</v>
      </c>
      <c r="H16" s="34">
        <f t="shared" si="1"/>
        <v>5.8927178716889568</v>
      </c>
      <c r="I16" s="27">
        <f>'5.PS ADV'!F16</f>
        <v>53685</v>
      </c>
      <c r="J16" s="27">
        <f>'8.NPA'!N16</f>
        <v>880</v>
      </c>
      <c r="K16" s="34">
        <f t="shared" si="2"/>
        <v>1.6391915805159727</v>
      </c>
      <c r="L16" s="27">
        <f t="shared" si="3"/>
        <v>203399</v>
      </c>
      <c r="M16" s="27">
        <f t="shared" si="4"/>
        <v>9045.43</v>
      </c>
      <c r="N16" s="34">
        <f t="shared" si="5"/>
        <v>4.4471359249553828</v>
      </c>
      <c r="O16" s="4">
        <v>70300</v>
      </c>
      <c r="P16" s="27">
        <f>'8.2.NPA II'!V16</f>
        <v>704</v>
      </c>
      <c r="Q16" s="34">
        <f t="shared" si="6"/>
        <v>1.0014224751066856</v>
      </c>
      <c r="R16" s="4">
        <v>4399</v>
      </c>
      <c r="S16" s="27">
        <f>'8.2.NPA II'!Z16</f>
        <v>198</v>
      </c>
      <c r="T16" s="34">
        <f t="shared" si="7"/>
        <v>4.5010229597635831</v>
      </c>
    </row>
    <row r="17" spans="1:20" ht="15" customHeight="1" x14ac:dyDescent="0.25">
      <c r="A17" s="3">
        <v>7</v>
      </c>
      <c r="B17" s="3" t="s">
        <v>19</v>
      </c>
      <c r="C17" s="27">
        <f>'5.PS ADV'!D17</f>
        <v>516472</v>
      </c>
      <c r="D17" s="27">
        <f>'8.NPA'!F17</f>
        <v>19895.849999999999</v>
      </c>
      <c r="E17" s="34">
        <f t="shared" si="0"/>
        <v>3.8522611099924093</v>
      </c>
      <c r="F17" s="27">
        <f>'5.PS ADV'!E17</f>
        <v>228936</v>
      </c>
      <c r="G17" s="27">
        <f>'8.NPA'!J17</f>
        <v>12757.3</v>
      </c>
      <c r="H17" s="34">
        <f t="shared" si="1"/>
        <v>5.5724307229968195</v>
      </c>
      <c r="I17" s="27">
        <f>'5.PS ADV'!F17</f>
        <v>128930</v>
      </c>
      <c r="J17" s="27">
        <f>'8.NPA'!N17</f>
        <v>5860.74</v>
      </c>
      <c r="K17" s="34">
        <f t="shared" si="2"/>
        <v>4.5456759481889399</v>
      </c>
      <c r="L17" s="27">
        <f t="shared" si="3"/>
        <v>874338</v>
      </c>
      <c r="M17" s="27">
        <f t="shared" si="4"/>
        <v>38513.89</v>
      </c>
      <c r="N17" s="34">
        <f t="shared" si="5"/>
        <v>4.4049200652379286</v>
      </c>
      <c r="O17" s="4">
        <v>105714</v>
      </c>
      <c r="P17" s="27">
        <f>'8.2.NPA II'!V17</f>
        <v>4409.2</v>
      </c>
      <c r="Q17" s="34">
        <f t="shared" si="6"/>
        <v>4.1708761375030736</v>
      </c>
      <c r="R17" s="4">
        <v>21652</v>
      </c>
      <c r="S17" s="27">
        <f>'8.2.NPA II'!Z17</f>
        <v>1115.48</v>
      </c>
      <c r="T17" s="34">
        <f t="shared" si="7"/>
        <v>5.1518566414188065</v>
      </c>
    </row>
    <row r="18" spans="1:20" ht="15" customHeight="1" x14ac:dyDescent="0.25">
      <c r="A18" s="3">
        <v>8</v>
      </c>
      <c r="B18" s="3" t="s">
        <v>20</v>
      </c>
      <c r="C18" s="27">
        <f>'5.PS ADV'!D18</f>
        <v>19246</v>
      </c>
      <c r="D18" s="27">
        <f>'8.NPA'!F18</f>
        <v>183</v>
      </c>
      <c r="E18" s="34">
        <f t="shared" si="0"/>
        <v>0.95084692923204828</v>
      </c>
      <c r="F18" s="27">
        <f>'5.PS ADV'!E18</f>
        <v>25639</v>
      </c>
      <c r="G18" s="27">
        <f>'8.NPA'!J18</f>
        <v>456</v>
      </c>
      <c r="H18" s="34">
        <f t="shared" si="1"/>
        <v>1.7785405046998715</v>
      </c>
      <c r="I18" s="27">
        <f>'5.PS ADV'!F18</f>
        <v>8721</v>
      </c>
      <c r="J18" s="27">
        <f>'8.NPA'!N18</f>
        <v>277</v>
      </c>
      <c r="K18" s="34">
        <f t="shared" si="2"/>
        <v>3.176241256736613</v>
      </c>
      <c r="L18" s="27">
        <f t="shared" si="3"/>
        <v>53606</v>
      </c>
      <c r="M18" s="27">
        <f t="shared" si="4"/>
        <v>916</v>
      </c>
      <c r="N18" s="34">
        <f t="shared" si="5"/>
        <v>1.7087639443345892</v>
      </c>
      <c r="O18" s="4">
        <v>8364</v>
      </c>
      <c r="P18" s="27">
        <f>'8.2.NPA II'!V18</f>
        <v>102</v>
      </c>
      <c r="Q18" s="34">
        <f t="shared" si="6"/>
        <v>1.2195121951219512</v>
      </c>
      <c r="R18" s="4">
        <v>886</v>
      </c>
      <c r="S18" s="27">
        <f>'8.2.NPA II'!Z18</f>
        <v>117</v>
      </c>
      <c r="T18" s="34">
        <f t="shared" si="7"/>
        <v>13.205417607223477</v>
      </c>
    </row>
    <row r="19" spans="1:20" ht="15" customHeight="1" x14ac:dyDescent="0.25">
      <c r="A19" s="3">
        <v>9</v>
      </c>
      <c r="B19" s="3" t="s">
        <v>21</v>
      </c>
      <c r="C19" s="27">
        <f>'5.PS ADV'!D19</f>
        <v>18743</v>
      </c>
      <c r="D19" s="27">
        <f>'8.NPA'!F19</f>
        <v>3189</v>
      </c>
      <c r="E19" s="34">
        <f t="shared" si="0"/>
        <v>17.014352024755908</v>
      </c>
      <c r="F19" s="27">
        <f>'5.PS ADV'!E19</f>
        <v>19960</v>
      </c>
      <c r="G19" s="27">
        <f>'8.NPA'!J19</f>
        <v>2157</v>
      </c>
      <c r="H19" s="34">
        <f t="shared" si="1"/>
        <v>10.806613226452907</v>
      </c>
      <c r="I19" s="27">
        <f>'5.PS ADV'!F19</f>
        <v>14055</v>
      </c>
      <c r="J19" s="27">
        <f>'8.NPA'!N19</f>
        <v>619</v>
      </c>
      <c r="K19" s="34">
        <f t="shared" si="2"/>
        <v>4.4041266453219494</v>
      </c>
      <c r="L19" s="27">
        <f t="shared" si="3"/>
        <v>52758</v>
      </c>
      <c r="M19" s="27">
        <f t="shared" si="4"/>
        <v>5965</v>
      </c>
      <c r="N19" s="34">
        <f t="shared" si="5"/>
        <v>11.306342166116986</v>
      </c>
      <c r="O19" s="4">
        <v>12202</v>
      </c>
      <c r="P19" s="27">
        <f>'8.2.NPA II'!V19</f>
        <v>484</v>
      </c>
      <c r="Q19" s="34">
        <f t="shared" si="6"/>
        <v>3.9665628585477792</v>
      </c>
      <c r="R19" s="4">
        <v>1831</v>
      </c>
      <c r="S19" s="27">
        <f>'8.2.NPA II'!Z19</f>
        <v>182</v>
      </c>
      <c r="T19" s="34">
        <f t="shared" si="7"/>
        <v>9.9399235390496994</v>
      </c>
    </row>
    <row r="20" spans="1:20" ht="15" customHeight="1" x14ac:dyDescent="0.25">
      <c r="A20" s="3">
        <v>10</v>
      </c>
      <c r="B20" s="3" t="s">
        <v>22</v>
      </c>
      <c r="C20" s="27">
        <f>'5.PS ADV'!D20</f>
        <v>32758</v>
      </c>
      <c r="D20" s="27">
        <f>'8.NPA'!F20</f>
        <v>783.03</v>
      </c>
      <c r="E20" s="34">
        <f t="shared" si="0"/>
        <v>2.3903473960559252</v>
      </c>
      <c r="F20" s="27">
        <f>'5.PS ADV'!E20</f>
        <v>28348</v>
      </c>
      <c r="G20" s="27">
        <f>'8.NPA'!J20</f>
        <v>1616.08</v>
      </c>
      <c r="H20" s="34">
        <f t="shared" si="1"/>
        <v>5.7008607309157613</v>
      </c>
      <c r="I20" s="27">
        <f>'5.PS ADV'!F20</f>
        <v>58253</v>
      </c>
      <c r="J20" s="27">
        <f>'8.NPA'!N20</f>
        <v>172</v>
      </c>
      <c r="K20" s="34">
        <f t="shared" si="2"/>
        <v>0.29526376323966147</v>
      </c>
      <c r="L20" s="27">
        <f t="shared" si="3"/>
        <v>119359</v>
      </c>
      <c r="M20" s="27">
        <f t="shared" si="4"/>
        <v>2571.1099999999997</v>
      </c>
      <c r="N20" s="34">
        <f t="shared" si="5"/>
        <v>2.1540981409026547</v>
      </c>
      <c r="O20" s="4">
        <v>46953</v>
      </c>
      <c r="P20" s="27">
        <f>'8.2.NPA II'!V20</f>
        <v>58.43</v>
      </c>
      <c r="Q20" s="34">
        <f t="shared" si="6"/>
        <v>0.12444359252869891</v>
      </c>
      <c r="R20" s="4">
        <v>1031.3499999999999</v>
      </c>
      <c r="S20" s="27">
        <f>'8.2.NPA II'!Z20</f>
        <v>10.48</v>
      </c>
      <c r="T20" s="34">
        <f t="shared" si="7"/>
        <v>1.0161438890774228</v>
      </c>
    </row>
    <row r="21" spans="1:20" s="16" customFormat="1" ht="15" customHeight="1" x14ac:dyDescent="0.25">
      <c r="A21" s="12">
        <v>11</v>
      </c>
      <c r="B21" s="12" t="s">
        <v>23</v>
      </c>
      <c r="C21" s="27">
        <f>'5.PS ADV'!D21</f>
        <v>0</v>
      </c>
      <c r="D21" s="27">
        <f>'8.NPA'!F21</f>
        <v>148.63999999999999</v>
      </c>
      <c r="E21" s="34" t="e">
        <f t="shared" si="0"/>
        <v>#DIV/0!</v>
      </c>
      <c r="F21" s="27">
        <f>'5.PS ADV'!E21</f>
        <v>0</v>
      </c>
      <c r="G21" s="27">
        <f>'8.NPA'!J21</f>
        <v>3550</v>
      </c>
      <c r="H21" s="34" t="e">
        <f t="shared" si="1"/>
        <v>#DIV/0!</v>
      </c>
      <c r="I21" s="27">
        <f>'5.PS ADV'!F21</f>
        <v>0</v>
      </c>
      <c r="J21" s="27">
        <f>'8.NPA'!N21</f>
        <v>40</v>
      </c>
      <c r="K21" s="34" t="e">
        <f t="shared" si="2"/>
        <v>#DIV/0!</v>
      </c>
      <c r="L21" s="27">
        <f t="shared" si="3"/>
        <v>0</v>
      </c>
      <c r="M21" s="27">
        <f t="shared" si="4"/>
        <v>3738.64</v>
      </c>
      <c r="N21" s="34" t="e">
        <f t="shared" si="5"/>
        <v>#DIV/0!</v>
      </c>
      <c r="O21" s="14">
        <v>2005</v>
      </c>
      <c r="P21" s="27">
        <f>'8.2.NPA II'!V21</f>
        <v>0</v>
      </c>
      <c r="Q21" s="34">
        <f t="shared" si="6"/>
        <v>0</v>
      </c>
      <c r="R21" s="14">
        <v>549</v>
      </c>
      <c r="S21" s="27">
        <f>'8.2.NPA II'!Z21</f>
        <v>0</v>
      </c>
      <c r="T21" s="34">
        <f t="shared" si="7"/>
        <v>0</v>
      </c>
    </row>
    <row r="22" spans="1:20" ht="15" customHeight="1" x14ac:dyDescent="0.25">
      <c r="A22" s="3">
        <v>12</v>
      </c>
      <c r="B22" s="3" t="s">
        <v>24</v>
      </c>
      <c r="C22" s="27">
        <f>'5.PS ADV'!D22</f>
        <v>4166</v>
      </c>
      <c r="D22" s="27">
        <f>'8.NPA'!F22</f>
        <v>69.930000000000007</v>
      </c>
      <c r="E22" s="34">
        <f t="shared" si="0"/>
        <v>1.6785885741718676</v>
      </c>
      <c r="F22" s="27">
        <f>'5.PS ADV'!E22</f>
        <v>12365</v>
      </c>
      <c r="G22" s="27">
        <f>'8.NPA'!J22</f>
        <v>17022.23</v>
      </c>
      <c r="H22" s="34">
        <f t="shared" si="1"/>
        <v>137.6646178730287</v>
      </c>
      <c r="I22" s="27">
        <f>'5.PS ADV'!F22</f>
        <v>3723</v>
      </c>
      <c r="J22" s="27">
        <f>'8.NPA'!N22</f>
        <v>37.4</v>
      </c>
      <c r="K22" s="34">
        <f t="shared" si="2"/>
        <v>1.004566210045662</v>
      </c>
      <c r="L22" s="27">
        <f t="shared" si="3"/>
        <v>20254</v>
      </c>
      <c r="M22" s="27">
        <f t="shared" si="4"/>
        <v>17129.560000000001</v>
      </c>
      <c r="N22" s="34">
        <f t="shared" si="5"/>
        <v>84.573713834304343</v>
      </c>
      <c r="O22" s="4">
        <v>1304</v>
      </c>
      <c r="P22" s="27">
        <f>'8.2.NPA II'!V22</f>
        <v>28.46</v>
      </c>
      <c r="Q22" s="34">
        <f t="shared" si="6"/>
        <v>2.1825153374233128</v>
      </c>
      <c r="R22" s="4">
        <v>631.5</v>
      </c>
      <c r="S22" s="27">
        <f>'8.2.NPA II'!Z22</f>
        <v>8.9499999999999993</v>
      </c>
      <c r="T22" s="34">
        <f t="shared" si="7"/>
        <v>1.4172604908946951</v>
      </c>
    </row>
    <row r="23" spans="1:20" s="16" customFormat="1" ht="15" customHeight="1" x14ac:dyDescent="0.25">
      <c r="A23" s="12">
        <v>13</v>
      </c>
      <c r="B23" s="12" t="s">
        <v>25</v>
      </c>
      <c r="C23" s="27">
        <f>'5.PS ADV'!D23</f>
        <v>34636</v>
      </c>
      <c r="D23" s="27">
        <f>'8.NPA'!F23</f>
        <v>7486</v>
      </c>
      <c r="E23" s="34">
        <f t="shared" si="0"/>
        <v>21.613350271393923</v>
      </c>
      <c r="F23" s="27">
        <f>'5.PS ADV'!E23</f>
        <v>42617</v>
      </c>
      <c r="G23" s="27">
        <f>'8.NPA'!J23</f>
        <v>1758</v>
      </c>
      <c r="H23" s="34">
        <f t="shared" si="1"/>
        <v>4.1251143909707393</v>
      </c>
      <c r="I23" s="27">
        <f>'5.PS ADV'!F23</f>
        <v>198</v>
      </c>
      <c r="J23" s="27">
        <f>'8.NPA'!N23</f>
        <v>543</v>
      </c>
      <c r="K23" s="34">
        <f t="shared" si="2"/>
        <v>274.24242424242425</v>
      </c>
      <c r="L23" s="27">
        <f t="shared" si="3"/>
        <v>77451</v>
      </c>
      <c r="M23" s="27">
        <f t="shared" si="4"/>
        <v>9787</v>
      </c>
      <c r="N23" s="34">
        <f t="shared" si="5"/>
        <v>12.636376547752773</v>
      </c>
      <c r="O23" s="14">
        <v>25346</v>
      </c>
      <c r="P23" s="27">
        <f>'8.2.NPA II'!V23</f>
        <v>285</v>
      </c>
      <c r="Q23" s="34">
        <f t="shared" si="6"/>
        <v>1.1244377811094453</v>
      </c>
      <c r="R23" s="14">
        <v>3782</v>
      </c>
      <c r="S23" s="27">
        <f>'8.2.NPA II'!Z23</f>
        <v>0</v>
      </c>
      <c r="T23" s="34">
        <f t="shared" si="7"/>
        <v>0</v>
      </c>
    </row>
    <row r="24" spans="1:20" ht="15" customHeight="1" x14ac:dyDescent="0.25">
      <c r="A24" s="3">
        <v>14</v>
      </c>
      <c r="B24" s="3" t="s">
        <v>26</v>
      </c>
      <c r="C24" s="27">
        <f>'5.PS ADV'!D24</f>
        <v>8813</v>
      </c>
      <c r="D24" s="27">
        <f>'8.NPA'!F24</f>
        <v>1487</v>
      </c>
      <c r="E24" s="34">
        <f t="shared" si="0"/>
        <v>16.872801543174855</v>
      </c>
      <c r="F24" s="27">
        <f>'5.PS ADV'!E24</f>
        <v>27245</v>
      </c>
      <c r="G24" s="27">
        <f>'8.NPA'!J24</f>
        <v>1408</v>
      </c>
      <c r="H24" s="34">
        <f t="shared" si="1"/>
        <v>5.1679207193980545</v>
      </c>
      <c r="I24" s="27">
        <f>'5.PS ADV'!F24</f>
        <v>5946</v>
      </c>
      <c r="J24" s="27">
        <f>'8.NPA'!N24</f>
        <v>194.2</v>
      </c>
      <c r="K24" s="34">
        <f t="shared" si="2"/>
        <v>3.2660612176252943</v>
      </c>
      <c r="L24" s="27">
        <f t="shared" si="3"/>
        <v>42004</v>
      </c>
      <c r="M24" s="27">
        <f t="shared" si="4"/>
        <v>3089.2</v>
      </c>
      <c r="N24" s="34">
        <f t="shared" si="5"/>
        <v>7.3545376630797064</v>
      </c>
      <c r="O24" s="4">
        <v>7397</v>
      </c>
      <c r="P24" s="27">
        <f>'8.2.NPA II'!V24</f>
        <v>0</v>
      </c>
      <c r="Q24" s="34">
        <f t="shared" si="6"/>
        <v>0</v>
      </c>
      <c r="R24" s="4">
        <v>494.1</v>
      </c>
      <c r="S24" s="27">
        <f>'8.2.NPA II'!Z24</f>
        <v>0</v>
      </c>
      <c r="T24" s="34">
        <f t="shared" si="7"/>
        <v>0</v>
      </c>
    </row>
    <row r="25" spans="1:20" ht="15" customHeight="1" x14ac:dyDescent="0.25">
      <c r="A25" s="3">
        <v>15</v>
      </c>
      <c r="B25" s="3" t="s">
        <v>27</v>
      </c>
      <c r="C25" s="27">
        <f>'5.PS ADV'!D25</f>
        <v>269533</v>
      </c>
      <c r="D25" s="27">
        <f>'8.NPA'!F25</f>
        <v>7371</v>
      </c>
      <c r="E25" s="34">
        <f t="shared" si="0"/>
        <v>2.7347300701583852</v>
      </c>
      <c r="F25" s="27">
        <f>'5.PS ADV'!E25</f>
        <v>322340</v>
      </c>
      <c r="G25" s="27">
        <f>'8.NPA'!J25</f>
        <v>35835</v>
      </c>
      <c r="H25" s="34">
        <f t="shared" si="1"/>
        <v>11.11714338896817</v>
      </c>
      <c r="I25" s="27">
        <f>'5.PS ADV'!F25</f>
        <v>95383</v>
      </c>
      <c r="J25" s="27">
        <f>'8.NPA'!N25</f>
        <v>19070</v>
      </c>
      <c r="K25" s="34">
        <f t="shared" si="2"/>
        <v>19.993080527976684</v>
      </c>
      <c r="L25" s="27">
        <f t="shared" si="3"/>
        <v>687256</v>
      </c>
      <c r="M25" s="27">
        <f t="shared" si="4"/>
        <v>62276</v>
      </c>
      <c r="N25" s="34">
        <f t="shared" si="5"/>
        <v>9.0615432968209806</v>
      </c>
      <c r="O25" s="4">
        <v>101524</v>
      </c>
      <c r="P25" s="27">
        <f>'8.2.NPA II'!V25</f>
        <v>509</v>
      </c>
      <c r="Q25" s="34">
        <f t="shared" si="6"/>
        <v>0.50135928450415657</v>
      </c>
      <c r="R25" s="4">
        <v>16242</v>
      </c>
      <c r="S25" s="27">
        <f>'8.2.NPA II'!Z25</f>
        <v>601</v>
      </c>
      <c r="T25" s="34">
        <f t="shared" si="7"/>
        <v>3.7002832163526658</v>
      </c>
    </row>
    <row r="26" spans="1:20" ht="15" customHeight="1" x14ac:dyDescent="0.25">
      <c r="A26" s="3">
        <v>16</v>
      </c>
      <c r="B26" s="3" t="s">
        <v>28</v>
      </c>
      <c r="C26" s="27">
        <f>'5.PS ADV'!D26</f>
        <v>9972</v>
      </c>
      <c r="D26" s="27">
        <f>'8.NPA'!F26</f>
        <v>1796</v>
      </c>
      <c r="E26" s="34">
        <f t="shared" si="0"/>
        <v>18.010429201764939</v>
      </c>
      <c r="F26" s="27">
        <f>'5.PS ADV'!E26</f>
        <v>24000</v>
      </c>
      <c r="G26" s="27">
        <f>'8.NPA'!J26</f>
        <v>2875</v>
      </c>
      <c r="H26" s="34">
        <f t="shared" si="1"/>
        <v>11.979166666666668</v>
      </c>
      <c r="I26" s="27">
        <f>'5.PS ADV'!F26</f>
        <v>14418</v>
      </c>
      <c r="J26" s="27">
        <f>'8.NPA'!N26</f>
        <v>469</v>
      </c>
      <c r="K26" s="34">
        <f t="shared" si="2"/>
        <v>3.2528783465113049</v>
      </c>
      <c r="L26" s="27">
        <f t="shared" si="3"/>
        <v>48390</v>
      </c>
      <c r="M26" s="27">
        <f t="shared" si="4"/>
        <v>5140</v>
      </c>
      <c r="N26" s="34">
        <f t="shared" si="5"/>
        <v>10.622029344905974</v>
      </c>
      <c r="O26" s="4">
        <v>12455</v>
      </c>
      <c r="P26" s="27">
        <f>'8.2.NPA II'!V26</f>
        <v>415</v>
      </c>
      <c r="Q26" s="34">
        <f t="shared" si="6"/>
        <v>3.3319951826575669</v>
      </c>
      <c r="R26" s="4">
        <v>1882</v>
      </c>
      <c r="S26" s="27">
        <f>'8.2.NPA II'!Z26</f>
        <v>198</v>
      </c>
      <c r="T26" s="34">
        <f t="shared" si="7"/>
        <v>10.520722635494154</v>
      </c>
    </row>
    <row r="27" spans="1:20" ht="15" customHeight="1" x14ac:dyDescent="0.25">
      <c r="A27" s="3">
        <v>17</v>
      </c>
      <c r="B27" s="3" t="s">
        <v>29</v>
      </c>
      <c r="C27" s="27">
        <f>'5.PS ADV'!D27</f>
        <v>147449</v>
      </c>
      <c r="D27" s="27">
        <f>'8.NPA'!F27</f>
        <v>11636</v>
      </c>
      <c r="E27" s="34">
        <f t="shared" si="0"/>
        <v>7.8915421603401859</v>
      </c>
      <c r="F27" s="27">
        <f>'5.PS ADV'!E27</f>
        <v>54696</v>
      </c>
      <c r="G27" s="27">
        <f>'8.NPA'!J27</f>
        <v>3335</v>
      </c>
      <c r="H27" s="34">
        <f t="shared" si="1"/>
        <v>6.0973380137487201</v>
      </c>
      <c r="I27" s="27">
        <f>'5.PS ADV'!F27</f>
        <v>51423</v>
      </c>
      <c r="J27" s="27">
        <f>'8.NPA'!N27</f>
        <v>24078</v>
      </c>
      <c r="K27" s="34">
        <f t="shared" si="2"/>
        <v>46.823405868969139</v>
      </c>
      <c r="L27" s="27">
        <f t="shared" si="3"/>
        <v>253568</v>
      </c>
      <c r="M27" s="27">
        <f t="shared" si="4"/>
        <v>39049</v>
      </c>
      <c r="N27" s="34">
        <f t="shared" si="5"/>
        <v>15.399813856638062</v>
      </c>
      <c r="O27" s="4">
        <v>37722</v>
      </c>
      <c r="P27" s="27">
        <f>'8.2.NPA II'!V27</f>
        <v>77</v>
      </c>
      <c r="Q27" s="34">
        <f t="shared" si="6"/>
        <v>0.20412491384338055</v>
      </c>
      <c r="R27" s="4">
        <v>6555</v>
      </c>
      <c r="S27" s="27">
        <f>'8.2.NPA II'!Z27</f>
        <v>8</v>
      </c>
      <c r="T27" s="34">
        <f t="shared" si="7"/>
        <v>0.12204424103737606</v>
      </c>
    </row>
    <row r="28" spans="1:20" ht="15" customHeight="1" x14ac:dyDescent="0.25">
      <c r="A28" s="3">
        <v>18</v>
      </c>
      <c r="B28" s="3" t="s">
        <v>30</v>
      </c>
      <c r="C28" s="27">
        <f>'5.PS ADV'!D28</f>
        <v>219905</v>
      </c>
      <c r="D28" s="27">
        <f>'8.NPA'!F28</f>
        <v>25141.66</v>
      </c>
      <c r="E28" s="34">
        <f t="shared" si="0"/>
        <v>11.432964234555831</v>
      </c>
      <c r="F28" s="27">
        <f>'5.PS ADV'!E28</f>
        <v>172982</v>
      </c>
      <c r="G28" s="27">
        <f>'8.NPA'!J28</f>
        <v>11004.9</v>
      </c>
      <c r="H28" s="34">
        <f t="shared" si="1"/>
        <v>6.3618758021065771</v>
      </c>
      <c r="I28" s="27">
        <f>'5.PS ADV'!F28</f>
        <v>58197</v>
      </c>
      <c r="J28" s="27">
        <f>'8.NPA'!N28</f>
        <v>2570.5100000000002</v>
      </c>
      <c r="K28" s="34">
        <f t="shared" si="2"/>
        <v>4.4169115246490369</v>
      </c>
      <c r="L28" s="27">
        <f t="shared" si="3"/>
        <v>451084</v>
      </c>
      <c r="M28" s="27">
        <f t="shared" si="4"/>
        <v>38717.07</v>
      </c>
      <c r="N28" s="34">
        <f t="shared" si="5"/>
        <v>8.583117556818685</v>
      </c>
      <c r="O28" s="4">
        <v>75998</v>
      </c>
      <c r="P28" s="27">
        <f>'8.2.NPA II'!V28</f>
        <v>1582.56</v>
      </c>
      <c r="Q28" s="34">
        <f t="shared" si="6"/>
        <v>2.0823705886997024</v>
      </c>
      <c r="R28" s="4">
        <v>8708.01</v>
      </c>
      <c r="S28" s="27">
        <f>'8.2.NPA II'!Z28</f>
        <v>720.13</v>
      </c>
      <c r="T28" s="34">
        <f t="shared" si="7"/>
        <v>8.2697424555093537</v>
      </c>
    </row>
    <row r="29" spans="1:20" ht="15" customHeight="1" x14ac:dyDescent="0.25">
      <c r="A29" s="3">
        <v>19</v>
      </c>
      <c r="B29" s="3" t="s">
        <v>31</v>
      </c>
      <c r="C29" s="27">
        <f>'5.PS ADV'!D29</f>
        <v>1179</v>
      </c>
      <c r="D29" s="27">
        <f>'8.NPA'!F29</f>
        <v>2.9</v>
      </c>
      <c r="E29" s="34">
        <f t="shared" si="0"/>
        <v>0.24597116200169633</v>
      </c>
      <c r="F29" s="27">
        <f>'5.PS ADV'!E29</f>
        <v>5705</v>
      </c>
      <c r="G29" s="27">
        <f>'8.NPA'!J29</f>
        <v>8.09</v>
      </c>
      <c r="H29" s="34">
        <f t="shared" si="1"/>
        <v>0.14180543382997371</v>
      </c>
      <c r="I29" s="27">
        <f>'5.PS ADV'!F29</f>
        <v>4308</v>
      </c>
      <c r="J29" s="27">
        <f>'8.NPA'!N29</f>
        <v>554.5</v>
      </c>
      <c r="K29" s="34">
        <f t="shared" si="2"/>
        <v>12.871402042711235</v>
      </c>
      <c r="L29" s="27">
        <f t="shared" si="3"/>
        <v>11192</v>
      </c>
      <c r="M29" s="27">
        <f t="shared" si="4"/>
        <v>565.49</v>
      </c>
      <c r="N29" s="34">
        <f t="shared" si="5"/>
        <v>5.0526268763402431</v>
      </c>
      <c r="O29" s="4">
        <v>7447</v>
      </c>
      <c r="P29" s="27">
        <f>'8.2.NPA II'!V29</f>
        <v>66</v>
      </c>
      <c r="Q29" s="34">
        <f t="shared" si="6"/>
        <v>0.88626292466765144</v>
      </c>
      <c r="R29" s="4">
        <v>280.60000000000002</v>
      </c>
      <c r="S29" s="27">
        <f>'8.2.NPA II'!Z29</f>
        <v>11</v>
      </c>
      <c r="T29" s="34">
        <f t="shared" si="7"/>
        <v>3.9201710620099783</v>
      </c>
    </row>
    <row r="30" spans="1:20" ht="15" customHeight="1" x14ac:dyDescent="0.25">
      <c r="A30" s="3">
        <v>20</v>
      </c>
      <c r="B30" s="3" t="s">
        <v>32</v>
      </c>
      <c r="C30" s="27">
        <f>'5.PS ADV'!D30</f>
        <v>8404</v>
      </c>
      <c r="D30" s="27">
        <f>'8.NPA'!F30</f>
        <v>400</v>
      </c>
      <c r="E30" s="34">
        <f t="shared" si="0"/>
        <v>4.7596382674916704</v>
      </c>
      <c r="F30" s="27">
        <f>'5.PS ADV'!E30</f>
        <v>22544</v>
      </c>
      <c r="G30" s="27">
        <f>'8.NPA'!J30</f>
        <v>294</v>
      </c>
      <c r="H30" s="34">
        <f t="shared" si="1"/>
        <v>1.3041163946061036</v>
      </c>
      <c r="I30" s="27">
        <f>'5.PS ADV'!F30</f>
        <v>8684</v>
      </c>
      <c r="J30" s="27">
        <f>'8.NPA'!N30</f>
        <v>0</v>
      </c>
      <c r="K30" s="34">
        <f t="shared" si="2"/>
        <v>0</v>
      </c>
      <c r="L30" s="27">
        <f t="shared" si="3"/>
        <v>39632</v>
      </c>
      <c r="M30" s="27">
        <f t="shared" si="4"/>
        <v>694</v>
      </c>
      <c r="N30" s="34">
        <f t="shared" si="5"/>
        <v>1.7511102139685104</v>
      </c>
      <c r="O30" s="4">
        <v>0</v>
      </c>
      <c r="P30" s="27">
        <f>'8.2.NPA II'!V30</f>
        <v>0</v>
      </c>
      <c r="Q30" s="34" t="e">
        <f t="shared" si="6"/>
        <v>#DIV/0!</v>
      </c>
      <c r="R30" s="4">
        <v>0</v>
      </c>
      <c r="S30" s="27">
        <f>'8.2.NPA II'!Z30</f>
        <v>0</v>
      </c>
      <c r="T30" s="34" t="e">
        <f t="shared" si="7"/>
        <v>#DIV/0!</v>
      </c>
    </row>
    <row r="31" spans="1:20" ht="15" customHeight="1" thickBot="1" x14ac:dyDescent="0.3">
      <c r="A31" s="18">
        <v>21</v>
      </c>
      <c r="B31" s="18" t="s">
        <v>33</v>
      </c>
      <c r="C31" s="27">
        <f>'5.PS ADV'!D31</f>
        <v>0</v>
      </c>
      <c r="D31" s="27">
        <f>'8.NPA'!F31</f>
        <v>0</v>
      </c>
      <c r="E31" s="35" t="e">
        <f t="shared" si="0"/>
        <v>#DIV/0!</v>
      </c>
      <c r="F31" s="27">
        <f>'5.PS ADV'!E31</f>
        <v>23</v>
      </c>
      <c r="G31" s="27">
        <f>'8.NPA'!J31</f>
        <v>0</v>
      </c>
      <c r="H31" s="35">
        <f t="shared" si="1"/>
        <v>0</v>
      </c>
      <c r="I31" s="27">
        <f>'5.PS ADV'!F31</f>
        <v>49</v>
      </c>
      <c r="J31" s="27">
        <f>'8.NPA'!N31</f>
        <v>0</v>
      </c>
      <c r="K31" s="35">
        <f t="shared" si="2"/>
        <v>0</v>
      </c>
      <c r="L31" s="27">
        <f t="shared" si="3"/>
        <v>72</v>
      </c>
      <c r="M31" s="27">
        <f t="shared" si="4"/>
        <v>0</v>
      </c>
      <c r="N31" s="35">
        <f t="shared" si="5"/>
        <v>0</v>
      </c>
      <c r="O31" s="19">
        <v>0</v>
      </c>
      <c r="P31" s="27">
        <f>'8.2.NPA II'!V31</f>
        <v>0</v>
      </c>
      <c r="Q31" s="35" t="e">
        <f t="shared" si="6"/>
        <v>#DIV/0!</v>
      </c>
      <c r="R31" s="19">
        <v>0</v>
      </c>
      <c r="S31" s="27">
        <f>'8.2.NPA II'!Z31</f>
        <v>0</v>
      </c>
      <c r="T31" s="35" t="e">
        <f t="shared" si="7"/>
        <v>#DIV/0!</v>
      </c>
    </row>
    <row r="32" spans="1:20" ht="15" customHeight="1" thickBot="1" x14ac:dyDescent="0.3">
      <c r="A32" s="29"/>
      <c r="B32" s="30" t="s">
        <v>34</v>
      </c>
      <c r="C32" s="31">
        <f>SUM(C11:C31)</f>
        <v>2516789</v>
      </c>
      <c r="D32" s="31">
        <f t="shared" ref="D32:S32" si="8">SUM(D11:D31)</f>
        <v>138904.45999999996</v>
      </c>
      <c r="E32" s="38">
        <f t="shared" si="0"/>
        <v>5.5191142364338042</v>
      </c>
      <c r="F32" s="31">
        <f t="shared" si="8"/>
        <v>1763867</v>
      </c>
      <c r="G32" s="31">
        <f t="shared" si="8"/>
        <v>135059.18</v>
      </c>
      <c r="H32" s="38">
        <f t="shared" si="1"/>
        <v>7.6569934127686494</v>
      </c>
      <c r="I32" s="31">
        <f t="shared" si="8"/>
        <v>816543</v>
      </c>
      <c r="J32" s="31">
        <f t="shared" si="8"/>
        <v>63971.4</v>
      </c>
      <c r="K32" s="38">
        <f t="shared" si="2"/>
        <v>7.8344190079395695</v>
      </c>
      <c r="L32" s="31">
        <f t="shared" si="8"/>
        <v>5097199</v>
      </c>
      <c r="M32" s="31">
        <f t="shared" si="8"/>
        <v>337935.04</v>
      </c>
      <c r="N32" s="38">
        <f t="shared" si="5"/>
        <v>6.6298184551947053</v>
      </c>
      <c r="O32" s="31">
        <f t="shared" si="8"/>
        <v>786783.03</v>
      </c>
      <c r="P32" s="31">
        <f t="shared" si="8"/>
        <v>15956.21</v>
      </c>
      <c r="Q32" s="38">
        <f t="shared" si="6"/>
        <v>2.028031794229217</v>
      </c>
      <c r="R32" s="31">
        <f t="shared" si="8"/>
        <v>111512.15000000001</v>
      </c>
      <c r="S32" s="31">
        <f t="shared" si="8"/>
        <v>5197.5600000000004</v>
      </c>
      <c r="T32" s="39">
        <f t="shared" si="7"/>
        <v>4.6609808886296245</v>
      </c>
    </row>
    <row r="33" spans="1:20" ht="15" customHeight="1" x14ac:dyDescent="0.25">
      <c r="A33" s="22">
        <v>22</v>
      </c>
      <c r="B33" s="22" t="s">
        <v>35</v>
      </c>
      <c r="C33" s="27">
        <f>'5.PS ADV'!D33</f>
        <v>243</v>
      </c>
      <c r="D33" s="27">
        <f>'8.NPA'!F33</f>
        <v>0</v>
      </c>
      <c r="E33" s="40">
        <f t="shared" si="0"/>
        <v>0</v>
      </c>
      <c r="F33" s="27">
        <f>'5.PS ADV'!E33</f>
        <v>3105</v>
      </c>
      <c r="G33" s="27">
        <f>'8.NPA'!J33</f>
        <v>1371</v>
      </c>
      <c r="H33" s="40">
        <f t="shared" si="1"/>
        <v>44.154589371980677</v>
      </c>
      <c r="I33" s="27">
        <f>'5.PS ADV'!F33</f>
        <v>3551</v>
      </c>
      <c r="J33" s="27">
        <f>'8.NPA'!N33</f>
        <v>57</v>
      </c>
      <c r="K33" s="40">
        <f t="shared" si="2"/>
        <v>1.6051816389749365</v>
      </c>
      <c r="L33" s="27">
        <f t="shared" si="3"/>
        <v>6899</v>
      </c>
      <c r="M33" s="27">
        <f t="shared" si="4"/>
        <v>1428</v>
      </c>
      <c r="N33" s="40">
        <f t="shared" si="5"/>
        <v>20.698651978547616</v>
      </c>
      <c r="O33" s="23">
        <v>25</v>
      </c>
      <c r="P33" s="27">
        <f>'8.2.NPA II'!V33</f>
        <v>6</v>
      </c>
      <c r="Q33" s="40">
        <f t="shared" si="6"/>
        <v>24</v>
      </c>
      <c r="R33" s="23">
        <v>97</v>
      </c>
      <c r="S33" s="27">
        <f>'8.2.NPA II'!Z33</f>
        <v>0</v>
      </c>
      <c r="T33" s="40">
        <f t="shared" si="7"/>
        <v>0</v>
      </c>
    </row>
    <row r="34" spans="1:20" ht="15" customHeight="1" x14ac:dyDescent="0.25">
      <c r="A34" s="3">
        <v>23</v>
      </c>
      <c r="B34" s="3" t="s">
        <v>36</v>
      </c>
      <c r="C34" s="27">
        <f>'5.PS ADV'!D34</f>
        <v>2</v>
      </c>
      <c r="D34" s="27">
        <f>'8.NPA'!F34</f>
        <v>0</v>
      </c>
      <c r="E34" s="34">
        <f t="shared" si="0"/>
        <v>0</v>
      </c>
      <c r="F34" s="27">
        <f>'5.PS ADV'!E34</f>
        <v>10892</v>
      </c>
      <c r="G34" s="27">
        <f>'8.NPA'!J34</f>
        <v>18920.419999999998</v>
      </c>
      <c r="H34" s="34">
        <f t="shared" si="1"/>
        <v>173.70932794711712</v>
      </c>
      <c r="I34" s="27">
        <f>'5.PS ADV'!F34</f>
        <v>6617</v>
      </c>
      <c r="J34" s="27">
        <f>'8.NPA'!N34</f>
        <v>330.48</v>
      </c>
      <c r="K34" s="34">
        <f t="shared" si="2"/>
        <v>4.9944083421490104</v>
      </c>
      <c r="L34" s="27">
        <f t="shared" si="3"/>
        <v>17511</v>
      </c>
      <c r="M34" s="27">
        <f t="shared" si="4"/>
        <v>19250.899999999998</v>
      </c>
      <c r="N34" s="34">
        <f t="shared" si="5"/>
        <v>109.93604020330076</v>
      </c>
      <c r="O34" s="4">
        <v>0</v>
      </c>
      <c r="P34" s="27">
        <f>'8.2.NPA II'!V34</f>
        <v>298.67</v>
      </c>
      <c r="Q34" s="34" t="e">
        <f t="shared" si="6"/>
        <v>#DIV/0!</v>
      </c>
      <c r="R34" s="4">
        <v>0</v>
      </c>
      <c r="S34" s="27">
        <f>'8.2.NPA II'!Z34</f>
        <v>0</v>
      </c>
      <c r="T34" s="34" t="e">
        <f t="shared" si="7"/>
        <v>#DIV/0!</v>
      </c>
    </row>
    <row r="35" spans="1:20" ht="15" customHeight="1" x14ac:dyDescent="0.25">
      <c r="A35" s="3">
        <v>24</v>
      </c>
      <c r="B35" s="3" t="s">
        <v>37</v>
      </c>
      <c r="C35" s="27">
        <f>'5.PS ADV'!D35</f>
        <v>0</v>
      </c>
      <c r="D35" s="27">
        <f>'8.NPA'!F35</f>
        <v>0</v>
      </c>
      <c r="E35" s="34" t="e">
        <f t="shared" si="0"/>
        <v>#DIV/0!</v>
      </c>
      <c r="F35" s="27">
        <f>'5.PS ADV'!E35</f>
        <v>0</v>
      </c>
      <c r="G35" s="27">
        <f>'8.NPA'!J35</f>
        <v>270</v>
      </c>
      <c r="H35" s="34" t="e">
        <f t="shared" si="1"/>
        <v>#DIV/0!</v>
      </c>
      <c r="I35" s="27">
        <f>'5.PS ADV'!F35</f>
        <v>0</v>
      </c>
      <c r="J35" s="27">
        <f>'8.NPA'!N35</f>
        <v>98</v>
      </c>
      <c r="K35" s="34" t="e">
        <f t="shared" si="2"/>
        <v>#DIV/0!</v>
      </c>
      <c r="L35" s="27">
        <f t="shared" si="3"/>
        <v>0</v>
      </c>
      <c r="M35" s="27">
        <f t="shared" si="4"/>
        <v>368</v>
      </c>
      <c r="N35" s="34" t="e">
        <f t="shared" si="5"/>
        <v>#DIV/0!</v>
      </c>
      <c r="O35" s="4">
        <v>145</v>
      </c>
      <c r="P35" s="27">
        <f>'8.2.NPA II'!V35</f>
        <v>39</v>
      </c>
      <c r="Q35" s="34">
        <f t="shared" si="6"/>
        <v>26.896551724137929</v>
      </c>
      <c r="R35" s="4">
        <v>315</v>
      </c>
      <c r="S35" s="27">
        <f>'8.2.NPA II'!Z35</f>
        <v>2</v>
      </c>
      <c r="T35" s="34">
        <f t="shared" si="7"/>
        <v>0.63492063492063489</v>
      </c>
    </row>
    <row r="36" spans="1:20" ht="15" customHeight="1" x14ac:dyDescent="0.25">
      <c r="A36" s="3">
        <v>25</v>
      </c>
      <c r="B36" s="3" t="s">
        <v>38</v>
      </c>
      <c r="C36" s="27">
        <f>'5.PS ADV'!D36</f>
        <v>0</v>
      </c>
      <c r="D36" s="27">
        <f>'8.NPA'!F36</f>
        <v>0</v>
      </c>
      <c r="E36" s="34" t="e">
        <f t="shared" si="0"/>
        <v>#DIV/0!</v>
      </c>
      <c r="F36" s="27">
        <f>'5.PS ADV'!E36</f>
        <v>210</v>
      </c>
      <c r="G36" s="27">
        <f>'8.NPA'!J36</f>
        <v>30.77</v>
      </c>
      <c r="H36" s="34">
        <f t="shared" si="1"/>
        <v>14.652380952380954</v>
      </c>
      <c r="I36" s="27">
        <f>'5.PS ADV'!F36</f>
        <v>300</v>
      </c>
      <c r="J36" s="27">
        <f>'8.NPA'!N36</f>
        <v>0</v>
      </c>
      <c r="K36" s="34">
        <f t="shared" si="2"/>
        <v>0</v>
      </c>
      <c r="L36" s="27">
        <f t="shared" si="3"/>
        <v>510</v>
      </c>
      <c r="M36" s="27">
        <f t="shared" si="4"/>
        <v>30.77</v>
      </c>
      <c r="N36" s="34">
        <f t="shared" si="5"/>
        <v>6.0333333333333332</v>
      </c>
      <c r="O36" s="4">
        <v>5408</v>
      </c>
      <c r="P36" s="27">
        <f>'8.2.NPA II'!V36</f>
        <v>38.71</v>
      </c>
      <c r="Q36" s="34">
        <f t="shared" si="6"/>
        <v>0.71579142011834329</v>
      </c>
      <c r="R36" s="4">
        <v>145</v>
      </c>
      <c r="S36" s="27">
        <f>'8.2.NPA II'!Z36</f>
        <v>3.07</v>
      </c>
      <c r="T36" s="34">
        <f t="shared" si="7"/>
        <v>2.1172413793103448</v>
      </c>
    </row>
    <row r="37" spans="1:20" ht="15" customHeight="1" x14ac:dyDescent="0.25">
      <c r="A37" s="3">
        <v>26</v>
      </c>
      <c r="B37" s="3" t="s">
        <v>39</v>
      </c>
      <c r="C37" s="27">
        <f>'5.PS ADV'!D37</f>
        <v>920</v>
      </c>
      <c r="D37" s="27">
        <f>'8.NPA'!F37</f>
        <v>333</v>
      </c>
      <c r="E37" s="34">
        <f t="shared" si="0"/>
        <v>36.195652173913047</v>
      </c>
      <c r="F37" s="27">
        <f>'5.PS ADV'!E37</f>
        <v>5318</v>
      </c>
      <c r="G37" s="27">
        <f>'8.NPA'!J37</f>
        <v>348</v>
      </c>
      <c r="H37" s="34">
        <f t="shared" si="1"/>
        <v>6.5438134637081609</v>
      </c>
      <c r="I37" s="27">
        <f>'5.PS ADV'!F37</f>
        <v>5185</v>
      </c>
      <c r="J37" s="27">
        <f>'8.NPA'!N37</f>
        <v>180</v>
      </c>
      <c r="K37" s="34">
        <f t="shared" si="2"/>
        <v>3.4715525554484086</v>
      </c>
      <c r="L37" s="27">
        <f t="shared" si="3"/>
        <v>11423</v>
      </c>
      <c r="M37" s="27">
        <f t="shared" si="4"/>
        <v>861</v>
      </c>
      <c r="N37" s="34">
        <f t="shared" si="5"/>
        <v>7.5374244944410407</v>
      </c>
      <c r="O37" s="4">
        <v>4640</v>
      </c>
      <c r="P37" s="27">
        <f>'8.2.NPA II'!V37</f>
        <v>74</v>
      </c>
      <c r="Q37" s="34">
        <f t="shared" si="6"/>
        <v>1.5948275862068966</v>
      </c>
      <c r="R37" s="4">
        <v>613</v>
      </c>
      <c r="S37" s="27">
        <f>'8.2.NPA II'!Z37</f>
        <v>11</v>
      </c>
      <c r="T37" s="34">
        <f t="shared" si="7"/>
        <v>1.794453507340946</v>
      </c>
    </row>
    <row r="38" spans="1:20" ht="15" customHeight="1" thickBot="1" x14ac:dyDescent="0.3">
      <c r="A38" s="18">
        <v>27</v>
      </c>
      <c r="B38" s="18" t="s">
        <v>40</v>
      </c>
      <c r="C38" s="27">
        <f>'5.PS ADV'!D38</f>
        <v>1098244</v>
      </c>
      <c r="D38" s="27">
        <f>'8.NPA'!F38</f>
        <v>115224</v>
      </c>
      <c r="E38" s="35">
        <f t="shared" si="0"/>
        <v>10.491657591573457</v>
      </c>
      <c r="F38" s="27">
        <f>'5.PS ADV'!E38</f>
        <v>317174</v>
      </c>
      <c r="G38" s="27">
        <f>'8.NPA'!J38</f>
        <v>11171</v>
      </c>
      <c r="H38" s="35">
        <f t="shared" si="1"/>
        <v>3.5220415292552354</v>
      </c>
      <c r="I38" s="27">
        <f>'5.PS ADV'!F38</f>
        <v>716218</v>
      </c>
      <c r="J38" s="27">
        <f>'8.NPA'!N38</f>
        <v>9903</v>
      </c>
      <c r="K38" s="35">
        <f t="shared" si="2"/>
        <v>1.3826795752131333</v>
      </c>
      <c r="L38" s="27">
        <f t="shared" si="3"/>
        <v>2131636</v>
      </c>
      <c r="M38" s="27">
        <f t="shared" si="4"/>
        <v>136298</v>
      </c>
      <c r="N38" s="35">
        <f t="shared" si="5"/>
        <v>6.3940560208215658</v>
      </c>
      <c r="O38" s="19">
        <v>735232</v>
      </c>
      <c r="P38" s="27">
        <f>'8.2.NPA II'!V38</f>
        <v>0</v>
      </c>
      <c r="Q38" s="35">
        <f t="shared" si="6"/>
        <v>0</v>
      </c>
      <c r="R38" s="19">
        <v>78335</v>
      </c>
      <c r="S38" s="27">
        <f>'8.2.NPA II'!Z38</f>
        <v>0</v>
      </c>
      <c r="T38" s="35">
        <f t="shared" si="7"/>
        <v>0</v>
      </c>
    </row>
    <row r="39" spans="1:20" ht="15" customHeight="1" thickBot="1" x14ac:dyDescent="0.3">
      <c r="A39" s="29"/>
      <c r="B39" s="30" t="s">
        <v>34</v>
      </c>
      <c r="C39" s="31">
        <f>SUM(C33:C38)</f>
        <v>1099409</v>
      </c>
      <c r="D39" s="31">
        <f t="shared" ref="D39:S39" si="9">SUM(D33:D38)</f>
        <v>115557</v>
      </c>
      <c r="E39" s="38">
        <f t="shared" si="0"/>
        <v>10.510828999944517</v>
      </c>
      <c r="F39" s="31">
        <f t="shared" si="9"/>
        <v>336699</v>
      </c>
      <c r="G39" s="31">
        <f t="shared" si="9"/>
        <v>32111.19</v>
      </c>
      <c r="H39" s="38">
        <f t="shared" si="1"/>
        <v>9.5370612921333286</v>
      </c>
      <c r="I39" s="31">
        <f t="shared" si="9"/>
        <v>731871</v>
      </c>
      <c r="J39" s="31">
        <f t="shared" si="9"/>
        <v>10568.48</v>
      </c>
      <c r="K39" s="38">
        <f t="shared" si="2"/>
        <v>1.4440359025019436</v>
      </c>
      <c r="L39" s="31">
        <f t="shared" si="9"/>
        <v>2167979</v>
      </c>
      <c r="M39" s="31">
        <f t="shared" si="9"/>
        <v>158236.66999999998</v>
      </c>
      <c r="N39" s="38">
        <f t="shared" si="5"/>
        <v>7.2988100899501323</v>
      </c>
      <c r="O39" s="31">
        <f t="shared" si="9"/>
        <v>745450</v>
      </c>
      <c r="P39" s="31">
        <f t="shared" si="9"/>
        <v>456.38</v>
      </c>
      <c r="Q39" s="38">
        <f t="shared" si="6"/>
        <v>6.1222080622442818E-2</v>
      </c>
      <c r="R39" s="31">
        <f t="shared" si="9"/>
        <v>79505</v>
      </c>
      <c r="S39" s="31">
        <f t="shared" si="9"/>
        <v>16.07</v>
      </c>
      <c r="T39" s="39">
        <f t="shared" si="7"/>
        <v>2.021256524746871E-2</v>
      </c>
    </row>
    <row r="40" spans="1:20" ht="15" customHeight="1" x14ac:dyDescent="0.25">
      <c r="A40" s="22">
        <v>28</v>
      </c>
      <c r="B40" s="22" t="s">
        <v>41</v>
      </c>
      <c r="C40" s="27">
        <f>'5.PS ADV'!D40</f>
        <v>53429</v>
      </c>
      <c r="D40" s="27">
        <f>'8.NPA'!F40</f>
        <v>298.24</v>
      </c>
      <c r="E40" s="40">
        <f t="shared" si="0"/>
        <v>0.55819873102622175</v>
      </c>
      <c r="F40" s="27">
        <f>'5.PS ADV'!E40</f>
        <v>116118</v>
      </c>
      <c r="G40" s="27">
        <f>'8.NPA'!J40</f>
        <v>470.26</v>
      </c>
      <c r="H40" s="40">
        <f t="shared" si="1"/>
        <v>0.40498458464665255</v>
      </c>
      <c r="I40" s="27">
        <f>'5.PS ADV'!F40</f>
        <v>55699</v>
      </c>
      <c r="J40" s="27">
        <f>'8.NPA'!N40</f>
        <v>0</v>
      </c>
      <c r="K40" s="40">
        <f t="shared" si="2"/>
        <v>0</v>
      </c>
      <c r="L40" s="27">
        <f t="shared" si="3"/>
        <v>225246</v>
      </c>
      <c r="M40" s="27">
        <f t="shared" si="4"/>
        <v>768.5</v>
      </c>
      <c r="N40" s="40">
        <f t="shared" si="5"/>
        <v>0.34118252932349524</v>
      </c>
      <c r="O40" s="23">
        <v>31</v>
      </c>
      <c r="P40" s="27">
        <f>'8.2.NPA II'!V40</f>
        <v>0</v>
      </c>
      <c r="Q40" s="40">
        <f t="shared" si="6"/>
        <v>0</v>
      </c>
      <c r="R40" s="23">
        <v>9.69</v>
      </c>
      <c r="S40" s="27">
        <f>'8.2.NPA II'!Z40</f>
        <v>0</v>
      </c>
      <c r="T40" s="40">
        <f t="shared" si="7"/>
        <v>0</v>
      </c>
    </row>
    <row r="41" spans="1:20" ht="15" customHeight="1" x14ac:dyDescent="0.25">
      <c r="A41" s="3">
        <v>29</v>
      </c>
      <c r="B41" s="3" t="s">
        <v>42</v>
      </c>
      <c r="C41" s="27">
        <f>'5.PS ADV'!D41</f>
        <v>0</v>
      </c>
      <c r="D41" s="27">
        <f>'8.NPA'!F41</f>
        <v>0</v>
      </c>
      <c r="E41" s="34" t="e">
        <f t="shared" si="0"/>
        <v>#DIV/0!</v>
      </c>
      <c r="F41" s="27">
        <f>'5.PS ADV'!E41</f>
        <v>0</v>
      </c>
      <c r="G41" s="27">
        <f>'8.NPA'!J41</f>
        <v>0</v>
      </c>
      <c r="H41" s="34" t="e">
        <f t="shared" si="1"/>
        <v>#DIV/0!</v>
      </c>
      <c r="I41" s="27">
        <f>'5.PS ADV'!F41</f>
        <v>0</v>
      </c>
      <c r="J41" s="27">
        <f>'8.NPA'!N41</f>
        <v>0</v>
      </c>
      <c r="K41" s="34" t="e">
        <f t="shared" si="2"/>
        <v>#DIV/0!</v>
      </c>
      <c r="L41" s="27">
        <f t="shared" si="3"/>
        <v>0</v>
      </c>
      <c r="M41" s="27">
        <f t="shared" si="4"/>
        <v>0</v>
      </c>
      <c r="N41" s="34" t="e">
        <f t="shared" si="5"/>
        <v>#DIV/0!</v>
      </c>
      <c r="O41" s="4">
        <v>0</v>
      </c>
      <c r="P41" s="27">
        <f>'8.2.NPA II'!V41</f>
        <v>0</v>
      </c>
      <c r="Q41" s="34" t="e">
        <f t="shared" si="6"/>
        <v>#DIV/0!</v>
      </c>
      <c r="R41" s="4">
        <v>0</v>
      </c>
      <c r="S41" s="27">
        <f>'8.2.NPA II'!Z41</f>
        <v>0</v>
      </c>
      <c r="T41" s="34" t="e">
        <f t="shared" si="7"/>
        <v>#DIV/0!</v>
      </c>
    </row>
    <row r="42" spans="1:20" ht="15" customHeight="1" x14ac:dyDescent="0.25">
      <c r="A42" s="3">
        <v>30</v>
      </c>
      <c r="B42" s="3" t="s">
        <v>43</v>
      </c>
      <c r="C42" s="27">
        <f>'5.PS ADV'!D42</f>
        <v>0</v>
      </c>
      <c r="D42" s="27">
        <f>'8.NPA'!F42</f>
        <v>0</v>
      </c>
      <c r="E42" s="34" t="e">
        <f t="shared" si="0"/>
        <v>#DIV/0!</v>
      </c>
      <c r="F42" s="27">
        <f>'5.PS ADV'!E42</f>
        <v>0</v>
      </c>
      <c r="G42" s="27">
        <f>'8.NPA'!J42</f>
        <v>0</v>
      </c>
      <c r="H42" s="34" t="e">
        <f t="shared" si="1"/>
        <v>#DIV/0!</v>
      </c>
      <c r="I42" s="27">
        <f>'5.PS ADV'!F42</f>
        <v>0</v>
      </c>
      <c r="J42" s="27">
        <f>'8.NPA'!N42</f>
        <v>0</v>
      </c>
      <c r="K42" s="34" t="e">
        <f t="shared" si="2"/>
        <v>#DIV/0!</v>
      </c>
      <c r="L42" s="27">
        <f t="shared" si="3"/>
        <v>0</v>
      </c>
      <c r="M42" s="27">
        <f t="shared" si="4"/>
        <v>0</v>
      </c>
      <c r="N42" s="34" t="e">
        <f t="shared" si="5"/>
        <v>#DIV/0!</v>
      </c>
      <c r="O42" s="4">
        <v>0</v>
      </c>
      <c r="P42" s="27">
        <f>'8.2.NPA II'!V42</f>
        <v>0</v>
      </c>
      <c r="Q42" s="34" t="e">
        <f t="shared" si="6"/>
        <v>#DIV/0!</v>
      </c>
      <c r="R42" s="4">
        <v>0</v>
      </c>
      <c r="S42" s="27">
        <f>'8.2.NPA II'!Z42</f>
        <v>0</v>
      </c>
      <c r="T42" s="34" t="e">
        <f t="shared" si="7"/>
        <v>#DIV/0!</v>
      </c>
    </row>
    <row r="43" spans="1:20" ht="15" customHeight="1" x14ac:dyDescent="0.25">
      <c r="A43" s="3">
        <v>31</v>
      </c>
      <c r="B43" s="3" t="s">
        <v>44</v>
      </c>
      <c r="C43" s="27">
        <f>'5.PS ADV'!D43</f>
        <v>220336</v>
      </c>
      <c r="D43" s="27">
        <f>'8.NPA'!F43</f>
        <v>3564</v>
      </c>
      <c r="E43" s="34">
        <f t="shared" si="0"/>
        <v>1.6175295911698497</v>
      </c>
      <c r="F43" s="27">
        <f>'5.PS ADV'!E43</f>
        <v>200393</v>
      </c>
      <c r="G43" s="27">
        <f>'8.NPA'!J43</f>
        <v>2049</v>
      </c>
      <c r="H43" s="34">
        <f t="shared" si="1"/>
        <v>1.0224908055670607</v>
      </c>
      <c r="I43" s="27">
        <f>'5.PS ADV'!F43</f>
        <v>72410</v>
      </c>
      <c r="J43" s="27">
        <f>'8.NPA'!N43</f>
        <v>1825</v>
      </c>
      <c r="K43" s="34">
        <f t="shared" si="2"/>
        <v>2.5203701146250519</v>
      </c>
      <c r="L43" s="27">
        <f t="shared" si="3"/>
        <v>493139</v>
      </c>
      <c r="M43" s="27">
        <f t="shared" si="4"/>
        <v>7438</v>
      </c>
      <c r="N43" s="34">
        <f t="shared" si="5"/>
        <v>1.5082968493670141</v>
      </c>
      <c r="O43" s="4">
        <v>70796</v>
      </c>
      <c r="P43" s="27">
        <f>'8.2.NPA II'!V43</f>
        <v>0</v>
      </c>
      <c r="Q43" s="34">
        <f t="shared" si="6"/>
        <v>0</v>
      </c>
      <c r="R43" s="4">
        <v>1400</v>
      </c>
      <c r="S43" s="27">
        <f>'8.2.NPA II'!Z43</f>
        <v>0</v>
      </c>
      <c r="T43" s="34">
        <f t="shared" si="7"/>
        <v>0</v>
      </c>
    </row>
    <row r="44" spans="1:20" ht="15" customHeight="1" x14ac:dyDescent="0.25">
      <c r="A44" s="3">
        <v>32</v>
      </c>
      <c r="B44" s="3" t="s">
        <v>45</v>
      </c>
      <c r="C44" s="27">
        <f>'5.PS ADV'!D44</f>
        <v>181498</v>
      </c>
      <c r="D44" s="27">
        <f>'8.NPA'!F44</f>
        <v>3942</v>
      </c>
      <c r="E44" s="34">
        <f t="shared" si="0"/>
        <v>2.1719247595014823</v>
      </c>
      <c r="F44" s="27">
        <f>'5.PS ADV'!E44</f>
        <v>150334</v>
      </c>
      <c r="G44" s="27">
        <f>'8.NPA'!J44</f>
        <v>4232</v>
      </c>
      <c r="H44" s="34">
        <f t="shared" si="1"/>
        <v>2.8150651216624318</v>
      </c>
      <c r="I44" s="27">
        <f>'5.PS ADV'!F44</f>
        <v>34091</v>
      </c>
      <c r="J44" s="27">
        <f>'8.NPA'!N44</f>
        <v>1932</v>
      </c>
      <c r="K44" s="34">
        <f t="shared" si="2"/>
        <v>5.6671848875069664</v>
      </c>
      <c r="L44" s="27">
        <f t="shared" si="3"/>
        <v>365923</v>
      </c>
      <c r="M44" s="27">
        <f t="shared" si="4"/>
        <v>10106</v>
      </c>
      <c r="N44" s="34">
        <f t="shared" si="5"/>
        <v>2.7617832166876641</v>
      </c>
      <c r="O44" s="4">
        <v>62790</v>
      </c>
      <c r="P44" s="27">
        <f>'8.2.NPA II'!V44</f>
        <v>1691</v>
      </c>
      <c r="Q44" s="34">
        <f t="shared" si="6"/>
        <v>2.6931039974518232</v>
      </c>
      <c r="R44" s="4">
        <v>1.28</v>
      </c>
      <c r="S44" s="27">
        <f>'8.2.NPA II'!Z44</f>
        <v>20</v>
      </c>
      <c r="T44" s="34">
        <f t="shared" si="7"/>
        <v>1562.5</v>
      </c>
    </row>
    <row r="45" spans="1:20" ht="15" customHeight="1" x14ac:dyDescent="0.25">
      <c r="A45" s="3">
        <v>33</v>
      </c>
      <c r="B45" s="3" t="s">
        <v>46</v>
      </c>
      <c r="C45" s="27">
        <f>'5.PS ADV'!D45</f>
        <v>4133</v>
      </c>
      <c r="D45" s="27">
        <f>'8.NPA'!F45</f>
        <v>274.68</v>
      </c>
      <c r="E45" s="34">
        <f t="shared" si="0"/>
        <v>6.6460198403097026</v>
      </c>
      <c r="F45" s="27">
        <f>'5.PS ADV'!E45</f>
        <v>3210</v>
      </c>
      <c r="G45" s="27">
        <f>'8.NPA'!J45</f>
        <v>1063.78</v>
      </c>
      <c r="H45" s="34">
        <f t="shared" si="1"/>
        <v>33.139563862928348</v>
      </c>
      <c r="I45" s="27">
        <f>'5.PS ADV'!F45</f>
        <v>0</v>
      </c>
      <c r="J45" s="27">
        <f>'8.NPA'!N45</f>
        <v>0</v>
      </c>
      <c r="K45" s="34" t="e">
        <f t="shared" si="2"/>
        <v>#DIV/0!</v>
      </c>
      <c r="L45" s="27">
        <f t="shared" si="3"/>
        <v>7343</v>
      </c>
      <c r="M45" s="27">
        <f t="shared" si="4"/>
        <v>1338.46</v>
      </c>
      <c r="N45" s="34">
        <f t="shared" si="5"/>
        <v>18.227699850197467</v>
      </c>
      <c r="O45" s="4">
        <v>0</v>
      </c>
      <c r="P45" s="27">
        <f>'8.2.NPA II'!V45</f>
        <v>0</v>
      </c>
      <c r="Q45" s="34" t="e">
        <f t="shared" si="6"/>
        <v>#DIV/0!</v>
      </c>
      <c r="R45" s="4">
        <v>0</v>
      </c>
      <c r="S45" s="27">
        <f>'8.2.NPA II'!Z45</f>
        <v>0</v>
      </c>
      <c r="T45" s="34" t="e">
        <f t="shared" si="7"/>
        <v>#DIV/0!</v>
      </c>
    </row>
    <row r="46" spans="1:20" ht="15" customHeight="1" x14ac:dyDescent="0.25">
      <c r="A46" s="3">
        <v>34</v>
      </c>
      <c r="B46" s="3" t="s">
        <v>47</v>
      </c>
      <c r="C46" s="27">
        <f>'5.PS ADV'!D46</f>
        <v>0</v>
      </c>
      <c r="D46" s="27">
        <f>'8.NPA'!F46</f>
        <v>0</v>
      </c>
      <c r="E46" s="34" t="e">
        <f t="shared" si="0"/>
        <v>#DIV/0!</v>
      </c>
      <c r="F46" s="27">
        <f>'5.PS ADV'!E46</f>
        <v>0</v>
      </c>
      <c r="G46" s="27">
        <f>'8.NPA'!J46</f>
        <v>0</v>
      </c>
      <c r="H46" s="34" t="e">
        <f t="shared" si="1"/>
        <v>#DIV/0!</v>
      </c>
      <c r="I46" s="27">
        <f>'5.PS ADV'!F46</f>
        <v>0</v>
      </c>
      <c r="J46" s="27">
        <f>'8.NPA'!N46</f>
        <v>0</v>
      </c>
      <c r="K46" s="34" t="e">
        <f t="shared" si="2"/>
        <v>#DIV/0!</v>
      </c>
      <c r="L46" s="27">
        <f t="shared" si="3"/>
        <v>0</v>
      </c>
      <c r="M46" s="27">
        <f t="shared" si="4"/>
        <v>0</v>
      </c>
      <c r="N46" s="34" t="e">
        <f t="shared" si="5"/>
        <v>#DIV/0!</v>
      </c>
      <c r="O46" s="4">
        <v>0</v>
      </c>
      <c r="P46" s="27">
        <f>'8.2.NPA II'!V46</f>
        <v>0</v>
      </c>
      <c r="Q46" s="34" t="e">
        <f t="shared" si="6"/>
        <v>#DIV/0!</v>
      </c>
      <c r="R46" s="4">
        <v>0</v>
      </c>
      <c r="S46" s="27">
        <f>'8.2.NPA II'!Z46</f>
        <v>0</v>
      </c>
      <c r="T46" s="34" t="e">
        <f t="shared" si="7"/>
        <v>#DIV/0!</v>
      </c>
    </row>
    <row r="47" spans="1:20" ht="15" customHeight="1" x14ac:dyDescent="0.25">
      <c r="A47" s="3">
        <v>35</v>
      </c>
      <c r="B47" s="3" t="s">
        <v>48</v>
      </c>
      <c r="C47" s="27">
        <f>'5.PS ADV'!D47</f>
        <v>3764</v>
      </c>
      <c r="D47" s="27">
        <f>'8.NPA'!F47</f>
        <v>0</v>
      </c>
      <c r="E47" s="34">
        <f t="shared" si="0"/>
        <v>0</v>
      </c>
      <c r="F47" s="27">
        <f>'5.PS ADV'!E47</f>
        <v>14512</v>
      </c>
      <c r="G47" s="27">
        <f>'8.NPA'!J47</f>
        <v>118.07</v>
      </c>
      <c r="H47" s="34">
        <f t="shared" si="1"/>
        <v>0.81360253583241449</v>
      </c>
      <c r="I47" s="27">
        <f>'5.PS ADV'!F47</f>
        <v>4072</v>
      </c>
      <c r="J47" s="27">
        <f>'8.NPA'!N47</f>
        <v>1313.27</v>
      </c>
      <c r="K47" s="34">
        <f t="shared" si="2"/>
        <v>32.251227897838895</v>
      </c>
      <c r="L47" s="27">
        <f t="shared" si="3"/>
        <v>22348</v>
      </c>
      <c r="M47" s="27">
        <f t="shared" si="4"/>
        <v>1431.34</v>
      </c>
      <c r="N47" s="34">
        <f t="shared" si="5"/>
        <v>6.4047789511365663</v>
      </c>
      <c r="O47" s="4">
        <v>3122</v>
      </c>
      <c r="P47" s="27">
        <f>'8.2.NPA II'!V47</f>
        <v>0</v>
      </c>
      <c r="Q47" s="34">
        <f t="shared" si="6"/>
        <v>0</v>
      </c>
      <c r="R47" s="4">
        <v>52.83</v>
      </c>
      <c r="S47" s="27">
        <f>'8.2.NPA II'!Z47</f>
        <v>0</v>
      </c>
      <c r="T47" s="34">
        <f t="shared" si="7"/>
        <v>0</v>
      </c>
    </row>
    <row r="48" spans="1:20" ht="15" customHeight="1" x14ac:dyDescent="0.25">
      <c r="A48" s="3">
        <v>36</v>
      </c>
      <c r="B48" s="3" t="s">
        <v>49</v>
      </c>
      <c r="C48" s="27">
        <f>'5.PS ADV'!D48</f>
        <v>0</v>
      </c>
      <c r="D48" s="27">
        <f>'8.NPA'!F48</f>
        <v>0</v>
      </c>
      <c r="E48" s="34" t="e">
        <f t="shared" si="0"/>
        <v>#DIV/0!</v>
      </c>
      <c r="F48" s="27">
        <f>'5.PS ADV'!E48</f>
        <v>0</v>
      </c>
      <c r="G48" s="27">
        <f>'8.NPA'!J48</f>
        <v>0</v>
      </c>
      <c r="H48" s="34" t="e">
        <f t="shared" si="1"/>
        <v>#DIV/0!</v>
      </c>
      <c r="I48" s="27">
        <f>'5.PS ADV'!F48</f>
        <v>0</v>
      </c>
      <c r="J48" s="27">
        <f>'8.NPA'!N48</f>
        <v>0</v>
      </c>
      <c r="K48" s="34" t="e">
        <f t="shared" si="2"/>
        <v>#DIV/0!</v>
      </c>
      <c r="L48" s="27">
        <f t="shared" si="3"/>
        <v>0</v>
      </c>
      <c r="M48" s="27">
        <f t="shared" si="4"/>
        <v>0</v>
      </c>
      <c r="N48" s="34" t="e">
        <f t="shared" si="5"/>
        <v>#DIV/0!</v>
      </c>
      <c r="O48" s="4">
        <v>0</v>
      </c>
      <c r="P48" s="27">
        <f>'8.2.NPA II'!V48</f>
        <v>0</v>
      </c>
      <c r="Q48" s="34" t="e">
        <f t="shared" si="6"/>
        <v>#DIV/0!</v>
      </c>
      <c r="R48" s="4">
        <v>0</v>
      </c>
      <c r="S48" s="27">
        <f>'8.2.NPA II'!Z48</f>
        <v>0</v>
      </c>
      <c r="T48" s="34" t="e">
        <f t="shared" si="7"/>
        <v>#DIV/0!</v>
      </c>
    </row>
    <row r="49" spans="1:20" ht="15" customHeight="1" x14ac:dyDescent="0.25">
      <c r="A49" s="3">
        <v>37</v>
      </c>
      <c r="B49" s="3" t="s">
        <v>50</v>
      </c>
      <c r="C49" s="27">
        <f>'5.PS ADV'!D49</f>
        <v>0</v>
      </c>
      <c r="D49" s="27">
        <f>'8.NPA'!F49</f>
        <v>0</v>
      </c>
      <c r="E49" s="34" t="e">
        <f t="shared" si="0"/>
        <v>#DIV/0!</v>
      </c>
      <c r="F49" s="27">
        <f>'5.PS ADV'!E49</f>
        <v>0</v>
      </c>
      <c r="G49" s="27">
        <f>'8.NPA'!J49</f>
        <v>0</v>
      </c>
      <c r="H49" s="34" t="e">
        <f t="shared" si="1"/>
        <v>#DIV/0!</v>
      </c>
      <c r="I49" s="27">
        <f>'5.PS ADV'!F49</f>
        <v>293</v>
      </c>
      <c r="J49" s="27">
        <f>'8.NPA'!N49</f>
        <v>0</v>
      </c>
      <c r="K49" s="34">
        <f t="shared" si="2"/>
        <v>0</v>
      </c>
      <c r="L49" s="27">
        <f t="shared" si="3"/>
        <v>293</v>
      </c>
      <c r="M49" s="27">
        <f t="shared" si="4"/>
        <v>0</v>
      </c>
      <c r="N49" s="34">
        <f t="shared" si="5"/>
        <v>0</v>
      </c>
      <c r="O49" s="4">
        <v>0</v>
      </c>
      <c r="P49" s="27">
        <f>'8.2.NPA II'!V49</f>
        <v>0</v>
      </c>
      <c r="Q49" s="34" t="e">
        <f t="shared" si="6"/>
        <v>#DIV/0!</v>
      </c>
      <c r="R49" s="4">
        <v>6.18</v>
      </c>
      <c r="S49" s="27">
        <f>'8.2.NPA II'!Z49</f>
        <v>0</v>
      </c>
      <c r="T49" s="34">
        <f t="shared" si="7"/>
        <v>0</v>
      </c>
    </row>
    <row r="50" spans="1:20" ht="15" customHeight="1" x14ac:dyDescent="0.25">
      <c r="A50" s="3">
        <v>38</v>
      </c>
      <c r="B50" s="3" t="s">
        <v>51</v>
      </c>
      <c r="C50" s="27">
        <f>'5.PS ADV'!D50</f>
        <v>603</v>
      </c>
      <c r="D50" s="27">
        <f>'8.NPA'!F50</f>
        <v>1</v>
      </c>
      <c r="E50" s="34">
        <f t="shared" si="0"/>
        <v>0.16583747927031509</v>
      </c>
      <c r="F50" s="27">
        <f>'5.PS ADV'!E50</f>
        <v>113</v>
      </c>
      <c r="G50" s="27">
        <f>'8.NPA'!J50</f>
        <v>53.4</v>
      </c>
      <c r="H50" s="34">
        <f t="shared" si="1"/>
        <v>47.256637168141594</v>
      </c>
      <c r="I50" s="27">
        <f>'5.PS ADV'!F50</f>
        <v>141</v>
      </c>
      <c r="J50" s="27">
        <f>'8.NPA'!N50</f>
        <v>0</v>
      </c>
      <c r="K50" s="34">
        <f t="shared" si="2"/>
        <v>0</v>
      </c>
      <c r="L50" s="27">
        <f t="shared" si="3"/>
        <v>857</v>
      </c>
      <c r="M50" s="27">
        <f t="shared" si="4"/>
        <v>54.4</v>
      </c>
      <c r="N50" s="34">
        <f t="shared" si="5"/>
        <v>6.347724620770129</v>
      </c>
      <c r="O50" s="4">
        <v>1059</v>
      </c>
      <c r="P50" s="27">
        <f>'8.2.NPA II'!V50</f>
        <v>0</v>
      </c>
      <c r="Q50" s="34">
        <f t="shared" si="6"/>
        <v>0</v>
      </c>
      <c r="R50" s="4">
        <v>26.52</v>
      </c>
      <c r="S50" s="27">
        <f>'8.2.NPA II'!Z50</f>
        <v>0</v>
      </c>
      <c r="T50" s="34">
        <f t="shared" si="7"/>
        <v>0</v>
      </c>
    </row>
    <row r="51" spans="1:20" s="16" customFormat="1" ht="15" customHeight="1" x14ac:dyDescent="0.25">
      <c r="A51" s="12">
        <v>39</v>
      </c>
      <c r="B51" s="12" t="s">
        <v>52</v>
      </c>
      <c r="C51" s="27">
        <f>'5.PS ADV'!D51</f>
        <v>11</v>
      </c>
      <c r="D51" s="27">
        <f>'8.NPA'!F51</f>
        <v>63</v>
      </c>
      <c r="E51" s="34">
        <f t="shared" si="0"/>
        <v>572.72727272727275</v>
      </c>
      <c r="F51" s="27">
        <f>'5.PS ADV'!E51</f>
        <v>313</v>
      </c>
      <c r="G51" s="27">
        <f>'8.NPA'!J51</f>
        <v>40.79</v>
      </c>
      <c r="H51" s="34">
        <f t="shared" si="1"/>
        <v>13.031948881789138</v>
      </c>
      <c r="I51" s="27">
        <f>'5.PS ADV'!F51</f>
        <v>85</v>
      </c>
      <c r="J51" s="27">
        <f>'8.NPA'!N51</f>
        <v>76.19</v>
      </c>
      <c r="K51" s="34">
        <f t="shared" si="2"/>
        <v>89.635294117647064</v>
      </c>
      <c r="L51" s="27">
        <f t="shared" si="3"/>
        <v>409</v>
      </c>
      <c r="M51" s="27">
        <f t="shared" si="4"/>
        <v>179.98</v>
      </c>
      <c r="N51" s="34">
        <f t="shared" si="5"/>
        <v>44.004889975550121</v>
      </c>
      <c r="O51" s="14">
        <v>283</v>
      </c>
      <c r="P51" s="27">
        <f>'8.2.NPA II'!V51</f>
        <v>98.08</v>
      </c>
      <c r="Q51" s="34">
        <f t="shared" si="6"/>
        <v>34.657243816254422</v>
      </c>
      <c r="R51" s="14">
        <v>11</v>
      </c>
      <c r="S51" s="27">
        <f>'8.2.NPA II'!Z51</f>
        <v>0</v>
      </c>
      <c r="T51" s="34">
        <f t="shared" si="7"/>
        <v>0</v>
      </c>
    </row>
    <row r="52" spans="1:20" ht="15" customHeight="1" x14ac:dyDescent="0.25">
      <c r="A52" s="3">
        <v>40</v>
      </c>
      <c r="B52" s="3" t="s">
        <v>53</v>
      </c>
      <c r="C52" s="27">
        <f>'5.PS ADV'!D52</f>
        <v>122</v>
      </c>
      <c r="D52" s="27">
        <f>'8.NPA'!F52</f>
        <v>0</v>
      </c>
      <c r="E52" s="34">
        <f t="shared" si="0"/>
        <v>0</v>
      </c>
      <c r="F52" s="27">
        <f>'5.PS ADV'!E52</f>
        <v>0</v>
      </c>
      <c r="G52" s="27">
        <f>'8.NPA'!J52</f>
        <v>0</v>
      </c>
      <c r="H52" s="34" t="e">
        <f t="shared" si="1"/>
        <v>#DIV/0!</v>
      </c>
      <c r="I52" s="27">
        <f>'5.PS ADV'!F52</f>
        <v>380</v>
      </c>
      <c r="J52" s="27">
        <f>'8.NPA'!N52</f>
        <v>0</v>
      </c>
      <c r="K52" s="34">
        <f t="shared" si="2"/>
        <v>0</v>
      </c>
      <c r="L52" s="27">
        <f t="shared" si="3"/>
        <v>502</v>
      </c>
      <c r="M52" s="27">
        <f t="shared" si="4"/>
        <v>0</v>
      </c>
      <c r="N52" s="34">
        <f t="shared" si="5"/>
        <v>0</v>
      </c>
      <c r="O52" s="4">
        <v>0</v>
      </c>
      <c r="P52" s="27">
        <f>'8.2.NPA II'!V52</f>
        <v>0</v>
      </c>
      <c r="Q52" s="34" t="e">
        <f t="shared" si="6"/>
        <v>#DIV/0!</v>
      </c>
      <c r="R52" s="4">
        <v>12</v>
      </c>
      <c r="S52" s="27">
        <f>'8.2.NPA II'!Z52</f>
        <v>0</v>
      </c>
      <c r="T52" s="34">
        <f t="shared" si="7"/>
        <v>0</v>
      </c>
    </row>
    <row r="53" spans="1:20" ht="15" customHeight="1" x14ac:dyDescent="0.25">
      <c r="A53" s="3">
        <v>41</v>
      </c>
      <c r="B53" s="3" t="s">
        <v>54</v>
      </c>
      <c r="C53" s="27">
        <f>'5.PS ADV'!D53</f>
        <v>11163</v>
      </c>
      <c r="D53" s="27">
        <f>'8.NPA'!F53</f>
        <v>2</v>
      </c>
      <c r="E53" s="34">
        <f t="shared" si="0"/>
        <v>1.7916330735465377E-2</v>
      </c>
      <c r="F53" s="27">
        <f>'5.PS ADV'!E53</f>
        <v>5977</v>
      </c>
      <c r="G53" s="27">
        <f>'8.NPA'!J53</f>
        <v>8</v>
      </c>
      <c r="H53" s="34">
        <f t="shared" si="1"/>
        <v>0.13384641124309854</v>
      </c>
      <c r="I53" s="27">
        <f>'5.PS ADV'!F53</f>
        <v>9672</v>
      </c>
      <c r="J53" s="27">
        <f>'8.NPA'!N53</f>
        <v>6</v>
      </c>
      <c r="K53" s="34">
        <f t="shared" si="2"/>
        <v>6.2034739454094295E-2</v>
      </c>
      <c r="L53" s="27">
        <f t="shared" si="3"/>
        <v>26812</v>
      </c>
      <c r="M53" s="27">
        <f t="shared" si="4"/>
        <v>16</v>
      </c>
      <c r="N53" s="34">
        <f t="shared" si="5"/>
        <v>5.9674772489929882E-2</v>
      </c>
      <c r="O53" s="4">
        <v>12</v>
      </c>
      <c r="P53" s="27">
        <f>'8.2.NPA II'!V53</f>
        <v>0</v>
      </c>
      <c r="Q53" s="34">
        <f t="shared" si="6"/>
        <v>0</v>
      </c>
      <c r="R53" s="4">
        <v>47</v>
      </c>
      <c r="S53" s="27">
        <f>'8.2.NPA II'!Z53</f>
        <v>0</v>
      </c>
      <c r="T53" s="34">
        <f t="shared" si="7"/>
        <v>0</v>
      </c>
    </row>
    <row r="54" spans="1:20" ht="15" customHeight="1" x14ac:dyDescent="0.25">
      <c r="A54" s="3">
        <v>42</v>
      </c>
      <c r="B54" s="3" t="s">
        <v>55</v>
      </c>
      <c r="C54" s="27">
        <f>'5.PS ADV'!D54</f>
        <v>124</v>
      </c>
      <c r="D54" s="27">
        <f>'8.NPA'!F54</f>
        <v>0</v>
      </c>
      <c r="E54" s="34">
        <f t="shared" si="0"/>
        <v>0</v>
      </c>
      <c r="F54" s="27">
        <f>'5.PS ADV'!E54</f>
        <v>51</v>
      </c>
      <c r="G54" s="27">
        <f>'8.NPA'!J54</f>
        <v>0</v>
      </c>
      <c r="H54" s="34">
        <f t="shared" si="1"/>
        <v>0</v>
      </c>
      <c r="I54" s="27">
        <f>'5.PS ADV'!F54</f>
        <v>734</v>
      </c>
      <c r="J54" s="27">
        <f>'8.NPA'!N54</f>
        <v>0</v>
      </c>
      <c r="K54" s="34">
        <f t="shared" si="2"/>
        <v>0</v>
      </c>
      <c r="L54" s="27">
        <f t="shared" si="3"/>
        <v>909</v>
      </c>
      <c r="M54" s="27">
        <f t="shared" si="4"/>
        <v>0</v>
      </c>
      <c r="N54" s="34">
        <f t="shared" si="5"/>
        <v>0</v>
      </c>
      <c r="O54" s="4">
        <v>0</v>
      </c>
      <c r="P54" s="27">
        <f>'8.2.NPA II'!V54</f>
        <v>0</v>
      </c>
      <c r="Q54" s="34" t="e">
        <f t="shared" si="6"/>
        <v>#DIV/0!</v>
      </c>
      <c r="R54" s="4">
        <v>0</v>
      </c>
      <c r="S54" s="27">
        <f>'8.2.NPA II'!Z54</f>
        <v>0</v>
      </c>
      <c r="T54" s="34" t="e">
        <f t="shared" si="7"/>
        <v>#DIV/0!</v>
      </c>
    </row>
    <row r="55" spans="1:20" ht="15" customHeight="1" x14ac:dyDescent="0.25">
      <c r="A55" s="3">
        <v>43</v>
      </c>
      <c r="B55" s="3" t="s">
        <v>56</v>
      </c>
      <c r="C55" s="27">
        <f>'5.PS ADV'!D55</f>
        <v>9</v>
      </c>
      <c r="D55" s="27">
        <f>'8.NPA'!F55</f>
        <v>0</v>
      </c>
      <c r="E55" s="34">
        <f t="shared" si="0"/>
        <v>0</v>
      </c>
      <c r="F55" s="27">
        <f>'5.PS ADV'!E55</f>
        <v>2537</v>
      </c>
      <c r="G55" s="27">
        <f>'8.NPA'!J55</f>
        <v>0</v>
      </c>
      <c r="H55" s="34">
        <f t="shared" si="1"/>
        <v>0</v>
      </c>
      <c r="I55" s="27">
        <f>'5.PS ADV'!F55</f>
        <v>449</v>
      </c>
      <c r="J55" s="27">
        <f>'8.NPA'!N55</f>
        <v>43</v>
      </c>
      <c r="K55" s="34">
        <f t="shared" si="2"/>
        <v>9.5768374164810695</v>
      </c>
      <c r="L55" s="27">
        <f t="shared" si="3"/>
        <v>2995</v>
      </c>
      <c r="M55" s="27">
        <f t="shared" si="4"/>
        <v>43</v>
      </c>
      <c r="N55" s="34">
        <f t="shared" si="5"/>
        <v>1.4357262103505843</v>
      </c>
      <c r="O55" s="4">
        <v>11</v>
      </c>
      <c r="P55" s="27">
        <f>'8.2.NPA II'!V55</f>
        <v>15</v>
      </c>
      <c r="Q55" s="34">
        <f t="shared" si="6"/>
        <v>136.36363636363635</v>
      </c>
      <c r="R55" s="4">
        <v>1.84</v>
      </c>
      <c r="S55" s="27">
        <f>'8.2.NPA II'!Z55</f>
        <v>0</v>
      </c>
      <c r="T55" s="34">
        <f t="shared" si="7"/>
        <v>0</v>
      </c>
    </row>
    <row r="56" spans="1:20" ht="15" customHeight="1" x14ac:dyDescent="0.25">
      <c r="A56" s="3">
        <v>44</v>
      </c>
      <c r="B56" s="3" t="s">
        <v>57</v>
      </c>
      <c r="C56" s="27">
        <f>'5.PS ADV'!D56</f>
        <v>0</v>
      </c>
      <c r="D56" s="27">
        <f>'8.NPA'!F56</f>
        <v>0</v>
      </c>
      <c r="E56" s="34" t="e">
        <f t="shared" si="0"/>
        <v>#DIV/0!</v>
      </c>
      <c r="F56" s="27">
        <f>'5.PS ADV'!E56</f>
        <v>0</v>
      </c>
      <c r="G56" s="27">
        <f>'8.NPA'!J56</f>
        <v>0</v>
      </c>
      <c r="H56" s="34" t="e">
        <f t="shared" si="1"/>
        <v>#DIV/0!</v>
      </c>
      <c r="I56" s="27">
        <f>'5.PS ADV'!F56</f>
        <v>0</v>
      </c>
      <c r="J56" s="27">
        <f>'8.NPA'!N56</f>
        <v>0</v>
      </c>
      <c r="K56" s="34" t="e">
        <f t="shared" si="2"/>
        <v>#DIV/0!</v>
      </c>
      <c r="L56" s="27">
        <f t="shared" si="3"/>
        <v>0</v>
      </c>
      <c r="M56" s="27">
        <f t="shared" si="4"/>
        <v>0</v>
      </c>
      <c r="N56" s="34" t="e">
        <f t="shared" si="5"/>
        <v>#DIV/0!</v>
      </c>
      <c r="O56" s="4">
        <v>0</v>
      </c>
      <c r="P56" s="27">
        <f>'8.2.NPA II'!V56</f>
        <v>0</v>
      </c>
      <c r="Q56" s="34" t="e">
        <f t="shared" si="6"/>
        <v>#DIV/0!</v>
      </c>
      <c r="R56" s="4">
        <v>0</v>
      </c>
      <c r="S56" s="27">
        <f>'8.2.NPA II'!Z56</f>
        <v>0</v>
      </c>
      <c r="T56" s="34" t="e">
        <f t="shared" si="7"/>
        <v>#DIV/0!</v>
      </c>
    </row>
    <row r="57" spans="1:20" ht="15" customHeight="1" x14ac:dyDescent="0.25">
      <c r="A57" s="3">
        <v>45</v>
      </c>
      <c r="B57" s="3" t="s">
        <v>58</v>
      </c>
      <c r="C57" s="27">
        <f>'5.PS ADV'!D57</f>
        <v>0</v>
      </c>
      <c r="D57" s="27">
        <f>'8.NPA'!F57</f>
        <v>0</v>
      </c>
      <c r="E57" s="34" t="e">
        <f t="shared" si="0"/>
        <v>#DIV/0!</v>
      </c>
      <c r="F57" s="27">
        <f>'5.PS ADV'!E57</f>
        <v>0</v>
      </c>
      <c r="G57" s="27">
        <f>'8.NPA'!J57</f>
        <v>0</v>
      </c>
      <c r="H57" s="34" t="e">
        <f t="shared" si="1"/>
        <v>#DIV/0!</v>
      </c>
      <c r="I57" s="27">
        <f>'5.PS ADV'!F57</f>
        <v>0</v>
      </c>
      <c r="J57" s="27">
        <f>'8.NPA'!N57</f>
        <v>0</v>
      </c>
      <c r="K57" s="34" t="e">
        <f t="shared" si="2"/>
        <v>#DIV/0!</v>
      </c>
      <c r="L57" s="27">
        <f t="shared" si="3"/>
        <v>0</v>
      </c>
      <c r="M57" s="27">
        <f t="shared" si="4"/>
        <v>0</v>
      </c>
      <c r="N57" s="34" t="e">
        <f t="shared" si="5"/>
        <v>#DIV/0!</v>
      </c>
      <c r="O57" s="4">
        <v>0</v>
      </c>
      <c r="P57" s="27">
        <f>'8.2.NPA II'!V57</f>
        <v>0</v>
      </c>
      <c r="Q57" s="34" t="e">
        <f t="shared" si="6"/>
        <v>#DIV/0!</v>
      </c>
      <c r="R57" s="4">
        <v>0</v>
      </c>
      <c r="S57" s="27">
        <f>'8.2.NPA II'!Z57</f>
        <v>0</v>
      </c>
      <c r="T57" s="34" t="e">
        <f t="shared" si="7"/>
        <v>#DIV/0!</v>
      </c>
    </row>
    <row r="58" spans="1:20" ht="15" customHeight="1" thickBot="1" x14ac:dyDescent="0.3">
      <c r="A58" s="18">
        <v>46</v>
      </c>
      <c r="B58" s="18" t="s">
        <v>295</v>
      </c>
      <c r="C58" s="27">
        <f>'5.PS ADV'!D58</f>
        <v>0</v>
      </c>
      <c r="D58" s="27">
        <f>'8.NPA'!F58</f>
        <v>0</v>
      </c>
      <c r="E58" s="35" t="e">
        <f t="shared" si="0"/>
        <v>#DIV/0!</v>
      </c>
      <c r="F58" s="27">
        <f>'5.PS ADV'!E58</f>
        <v>0</v>
      </c>
      <c r="G58" s="27">
        <f>'8.NPA'!J58</f>
        <v>0</v>
      </c>
      <c r="H58" s="35" t="e">
        <f t="shared" si="1"/>
        <v>#DIV/0!</v>
      </c>
      <c r="I58" s="27">
        <f>'5.PS ADV'!F58</f>
        <v>0</v>
      </c>
      <c r="J58" s="27">
        <f>'8.NPA'!N58</f>
        <v>0</v>
      </c>
      <c r="K58" s="35" t="e">
        <f t="shared" si="2"/>
        <v>#DIV/0!</v>
      </c>
      <c r="L58" s="27">
        <f t="shared" si="3"/>
        <v>0</v>
      </c>
      <c r="M58" s="27">
        <f t="shared" si="4"/>
        <v>0</v>
      </c>
      <c r="N58" s="35" t="e">
        <f t="shared" si="5"/>
        <v>#DIV/0!</v>
      </c>
      <c r="O58" s="19">
        <v>0</v>
      </c>
      <c r="P58" s="27">
        <f>'8.2.NPA II'!V58</f>
        <v>0</v>
      </c>
      <c r="Q58" s="35" t="e">
        <f t="shared" si="6"/>
        <v>#DIV/0!</v>
      </c>
      <c r="R58" s="19">
        <v>0</v>
      </c>
      <c r="S58" s="27">
        <f>'8.2.NPA II'!Z58</f>
        <v>0</v>
      </c>
      <c r="T58" s="35" t="e">
        <f t="shared" si="7"/>
        <v>#DIV/0!</v>
      </c>
    </row>
    <row r="59" spans="1:20" ht="15" customHeight="1" thickBot="1" x14ac:dyDescent="0.3">
      <c r="A59" s="29"/>
      <c r="B59" s="30" t="s">
        <v>34</v>
      </c>
      <c r="C59" s="31">
        <f>SUM(C40:C58)</f>
        <v>475192</v>
      </c>
      <c r="D59" s="31">
        <f t="shared" ref="D59:S59" si="10">SUM(D40:D58)</f>
        <v>8144.92</v>
      </c>
      <c r="E59" s="38">
        <f t="shared" si="0"/>
        <v>1.7140271721746159</v>
      </c>
      <c r="F59" s="31">
        <f t="shared" si="10"/>
        <v>493558</v>
      </c>
      <c r="G59" s="31">
        <f t="shared" si="10"/>
        <v>8035.2999999999993</v>
      </c>
      <c r="H59" s="38">
        <f t="shared" si="1"/>
        <v>1.6280356108096714</v>
      </c>
      <c r="I59" s="31">
        <f t="shared" si="10"/>
        <v>178026</v>
      </c>
      <c r="J59" s="31">
        <f t="shared" si="10"/>
        <v>5195.46</v>
      </c>
      <c r="K59" s="38">
        <f t="shared" si="2"/>
        <v>2.9183714738296653</v>
      </c>
      <c r="L59" s="31">
        <f t="shared" si="10"/>
        <v>1146776</v>
      </c>
      <c r="M59" s="31">
        <f t="shared" si="10"/>
        <v>21375.68</v>
      </c>
      <c r="N59" s="38">
        <f t="shared" si="5"/>
        <v>1.8639804111700977</v>
      </c>
      <c r="O59" s="31">
        <f t="shared" si="10"/>
        <v>138104</v>
      </c>
      <c r="P59" s="31">
        <f t="shared" si="10"/>
        <v>1804.08</v>
      </c>
      <c r="Q59" s="38">
        <f t="shared" si="6"/>
        <v>1.3063198748769043</v>
      </c>
      <c r="R59" s="31">
        <f t="shared" si="10"/>
        <v>1568.34</v>
      </c>
      <c r="S59" s="31">
        <f t="shared" si="10"/>
        <v>20</v>
      </c>
      <c r="T59" s="39">
        <f t="shared" si="7"/>
        <v>1.2752336865730647</v>
      </c>
    </row>
    <row r="60" spans="1:20" ht="15" customHeight="1" x14ac:dyDescent="0.25">
      <c r="A60" s="22">
        <v>47</v>
      </c>
      <c r="B60" s="22" t="s">
        <v>59</v>
      </c>
      <c r="C60" s="27">
        <f>'5.PS ADV'!D60</f>
        <v>131525</v>
      </c>
      <c r="D60" s="27">
        <f>'8.NPA'!F60</f>
        <v>29954</v>
      </c>
      <c r="E60" s="40">
        <f t="shared" si="0"/>
        <v>22.774377494772857</v>
      </c>
      <c r="F60" s="27">
        <f>'5.PS ADV'!E60</f>
        <v>23804</v>
      </c>
      <c r="G60" s="27">
        <f>'8.NPA'!J60</f>
        <v>6367</v>
      </c>
      <c r="H60" s="40">
        <f t="shared" si="1"/>
        <v>26.747605444463112</v>
      </c>
      <c r="I60" s="27">
        <f>'5.PS ADV'!F60</f>
        <v>28675</v>
      </c>
      <c r="J60" s="27">
        <f>'8.NPA'!N60</f>
        <v>2830</v>
      </c>
      <c r="K60" s="40">
        <f t="shared" si="2"/>
        <v>9.8692240627724495</v>
      </c>
      <c r="L60" s="27">
        <f t="shared" si="3"/>
        <v>184004</v>
      </c>
      <c r="M60" s="27">
        <f t="shared" si="4"/>
        <v>39151</v>
      </c>
      <c r="N60" s="40">
        <f t="shared" si="5"/>
        <v>21.277254842286037</v>
      </c>
      <c r="O60" s="23">
        <v>7102</v>
      </c>
      <c r="P60" s="27">
        <f>'8.2.NPA II'!V60</f>
        <v>1695</v>
      </c>
      <c r="Q60" s="40">
        <f t="shared" si="6"/>
        <v>23.866516474232611</v>
      </c>
      <c r="R60" s="23">
        <v>1371</v>
      </c>
      <c r="S60" s="27">
        <f>'8.2.NPA II'!Z60</f>
        <v>170</v>
      </c>
      <c r="T60" s="40">
        <f t="shared" si="7"/>
        <v>12.399708242159008</v>
      </c>
    </row>
    <row r="61" spans="1:20" ht="15" customHeight="1" x14ac:dyDescent="0.25">
      <c r="A61" s="3">
        <v>48</v>
      </c>
      <c r="B61" s="3" t="s">
        <v>60</v>
      </c>
      <c r="C61" s="27">
        <f>'5.PS ADV'!D61</f>
        <v>216864</v>
      </c>
      <c r="D61" s="27">
        <f>'8.NPA'!F61</f>
        <v>23677</v>
      </c>
      <c r="E61" s="34">
        <f t="shared" si="0"/>
        <v>10.917902464217205</v>
      </c>
      <c r="F61" s="27">
        <f>'5.PS ADV'!E61</f>
        <v>9052</v>
      </c>
      <c r="G61" s="27">
        <f>'8.NPA'!J61</f>
        <v>1958</v>
      </c>
      <c r="H61" s="34">
        <f t="shared" si="1"/>
        <v>21.630578877596111</v>
      </c>
      <c r="I61" s="27">
        <f>'5.PS ADV'!F61</f>
        <v>71370</v>
      </c>
      <c r="J61" s="27">
        <f>'8.NPA'!N61</f>
        <v>7295</v>
      </c>
      <c r="K61" s="34">
        <f t="shared" si="2"/>
        <v>10.221381532856942</v>
      </c>
      <c r="L61" s="27">
        <f t="shared" si="3"/>
        <v>297286</v>
      </c>
      <c r="M61" s="27">
        <f t="shared" si="4"/>
        <v>32930</v>
      </c>
      <c r="N61" s="34">
        <f t="shared" si="5"/>
        <v>11.076875466722282</v>
      </c>
      <c r="O61" s="4">
        <v>18064</v>
      </c>
      <c r="P61" s="27">
        <f>'8.2.NPA II'!V61</f>
        <v>1050</v>
      </c>
      <c r="Q61" s="34">
        <f t="shared" si="6"/>
        <v>5.8126660761736053</v>
      </c>
      <c r="R61" s="4">
        <v>2457</v>
      </c>
      <c r="S61" s="27">
        <f>'8.2.NPA II'!Z61</f>
        <v>727</v>
      </c>
      <c r="T61" s="34">
        <f t="shared" si="7"/>
        <v>29.588929588929592</v>
      </c>
    </row>
    <row r="62" spans="1:20" ht="15" customHeight="1" thickBot="1" x14ac:dyDescent="0.3">
      <c r="A62" s="18">
        <v>49</v>
      </c>
      <c r="B62" s="18" t="s">
        <v>61</v>
      </c>
      <c r="C62" s="27">
        <f>'5.PS ADV'!D62</f>
        <v>262709</v>
      </c>
      <c r="D62" s="27">
        <f>'8.NPA'!F62</f>
        <v>9943.91</v>
      </c>
      <c r="E62" s="35">
        <f t="shared" si="0"/>
        <v>3.7851424960697959</v>
      </c>
      <c r="F62" s="27">
        <f>'5.PS ADV'!E62</f>
        <v>23906</v>
      </c>
      <c r="G62" s="27">
        <f>'8.NPA'!J62</f>
        <v>1371.1</v>
      </c>
      <c r="H62" s="35">
        <f t="shared" si="1"/>
        <v>5.7353802392704756</v>
      </c>
      <c r="I62" s="27">
        <f>'5.PS ADV'!F62</f>
        <v>36605</v>
      </c>
      <c r="J62" s="27">
        <f>'8.NPA'!N62</f>
        <v>642.91999999999996</v>
      </c>
      <c r="K62" s="35">
        <f t="shared" si="2"/>
        <v>1.7563720803168963</v>
      </c>
      <c r="L62" s="27">
        <f t="shared" si="3"/>
        <v>323220</v>
      </c>
      <c r="M62" s="27">
        <f t="shared" si="4"/>
        <v>11957.93</v>
      </c>
      <c r="N62" s="35">
        <f t="shared" si="5"/>
        <v>3.6996256419776006</v>
      </c>
      <c r="O62" s="19">
        <v>7878</v>
      </c>
      <c r="P62" s="27">
        <f>'8.2.NPA II'!V62</f>
        <v>60.69</v>
      </c>
      <c r="Q62" s="35">
        <f t="shared" si="6"/>
        <v>0.77037319116527025</v>
      </c>
      <c r="R62" s="19">
        <v>3143.14</v>
      </c>
      <c r="S62" s="27">
        <f>'8.2.NPA II'!Z62</f>
        <v>6.1899999999999995</v>
      </c>
      <c r="T62" s="35">
        <f t="shared" si="7"/>
        <v>0.19693682114064279</v>
      </c>
    </row>
    <row r="63" spans="1:20" ht="15" customHeight="1" thickBot="1" x14ac:dyDescent="0.3">
      <c r="A63" s="29"/>
      <c r="B63" s="30" t="s">
        <v>34</v>
      </c>
      <c r="C63" s="31">
        <f>SUM(C60:C62)</f>
        <v>611098</v>
      </c>
      <c r="D63" s="31">
        <f t="shared" ref="D63:S63" si="11">SUM(D60:D62)</f>
        <v>63574.91</v>
      </c>
      <c r="E63" s="38">
        <f t="shared" si="0"/>
        <v>10.403390290918969</v>
      </c>
      <c r="F63" s="31">
        <f t="shared" si="11"/>
        <v>56762</v>
      </c>
      <c r="G63" s="31">
        <f t="shared" si="11"/>
        <v>9696.1</v>
      </c>
      <c r="H63" s="38">
        <f t="shared" si="1"/>
        <v>17.082026708008879</v>
      </c>
      <c r="I63" s="31">
        <f t="shared" si="11"/>
        <v>136650</v>
      </c>
      <c r="J63" s="31">
        <f t="shared" si="11"/>
        <v>10767.92</v>
      </c>
      <c r="K63" s="38">
        <f t="shared" si="2"/>
        <v>7.8799268203439441</v>
      </c>
      <c r="L63" s="31">
        <f t="shared" si="11"/>
        <v>804510</v>
      </c>
      <c r="M63" s="31">
        <f t="shared" si="11"/>
        <v>84038.93</v>
      </c>
      <c r="N63" s="38">
        <f t="shared" si="5"/>
        <v>10.445977054356065</v>
      </c>
      <c r="O63" s="31">
        <f t="shared" si="11"/>
        <v>33044</v>
      </c>
      <c r="P63" s="31">
        <f t="shared" si="11"/>
        <v>2805.69</v>
      </c>
      <c r="Q63" s="38">
        <f t="shared" si="6"/>
        <v>8.4907698825808016</v>
      </c>
      <c r="R63" s="31">
        <f t="shared" si="11"/>
        <v>6971.1399999999994</v>
      </c>
      <c r="S63" s="31">
        <f t="shared" si="11"/>
        <v>903.19</v>
      </c>
      <c r="T63" s="39">
        <f t="shared" si="7"/>
        <v>12.956130561142082</v>
      </c>
    </row>
    <row r="64" spans="1:20" s="16" customFormat="1" ht="15" customHeight="1" x14ac:dyDescent="0.25">
      <c r="A64" s="82">
        <v>50</v>
      </c>
      <c r="B64" s="82" t="s">
        <v>62</v>
      </c>
      <c r="C64" s="27">
        <f>'5.PS ADV'!D64</f>
        <v>1328738</v>
      </c>
      <c r="D64" s="27">
        <f>'8.NPA'!F64</f>
        <v>0</v>
      </c>
      <c r="E64" s="40">
        <f t="shared" si="0"/>
        <v>0</v>
      </c>
      <c r="F64" s="27">
        <f>'5.PS ADV'!E64</f>
        <v>0</v>
      </c>
      <c r="G64" s="27">
        <f>'8.NPA'!J64</f>
        <v>0</v>
      </c>
      <c r="H64" s="40" t="e">
        <f t="shared" si="1"/>
        <v>#DIV/0!</v>
      </c>
      <c r="I64" s="27">
        <f>'5.PS ADV'!F64</f>
        <v>196973</v>
      </c>
      <c r="J64" s="27">
        <f>'8.NPA'!N64</f>
        <v>6471</v>
      </c>
      <c r="K64" s="40">
        <f t="shared" si="2"/>
        <v>3.2852218324338871</v>
      </c>
      <c r="L64" s="27">
        <f t="shared" si="3"/>
        <v>1525711</v>
      </c>
      <c r="M64" s="27">
        <f t="shared" si="4"/>
        <v>6471</v>
      </c>
      <c r="N64" s="40">
        <f t="shared" si="5"/>
        <v>0.42413012687199608</v>
      </c>
      <c r="O64" s="83">
        <v>5149</v>
      </c>
      <c r="P64" s="27">
        <f>'8.2.NPA II'!V64</f>
        <v>317</v>
      </c>
      <c r="Q64" s="40">
        <f t="shared" si="6"/>
        <v>6.1565352495630226</v>
      </c>
      <c r="R64" s="83">
        <v>0</v>
      </c>
      <c r="S64" s="27">
        <f>'8.2.NPA II'!Z64</f>
        <v>0</v>
      </c>
      <c r="T64" s="40" t="e">
        <f t="shared" si="7"/>
        <v>#DIV/0!</v>
      </c>
    </row>
    <row r="65" spans="1:20" s="16" customFormat="1" ht="15" customHeight="1" thickBot="1" x14ac:dyDescent="0.3">
      <c r="A65" s="84">
        <v>51</v>
      </c>
      <c r="B65" s="84" t="s">
        <v>63</v>
      </c>
      <c r="C65" s="27">
        <f>'5.PS ADV'!D65</f>
        <v>103547</v>
      </c>
      <c r="D65" s="27">
        <f>'8.NPA'!F65</f>
        <v>0</v>
      </c>
      <c r="E65" s="35">
        <f t="shared" si="0"/>
        <v>0</v>
      </c>
      <c r="F65" s="27">
        <f>'5.PS ADV'!E65</f>
        <v>0</v>
      </c>
      <c r="G65" s="27">
        <f>'8.NPA'!J65</f>
        <v>0</v>
      </c>
      <c r="H65" s="35" t="e">
        <f t="shared" si="1"/>
        <v>#DIV/0!</v>
      </c>
      <c r="I65" s="27">
        <f>'5.PS ADV'!F65</f>
        <v>178</v>
      </c>
      <c r="J65" s="27">
        <f>'8.NPA'!N65</f>
        <v>0</v>
      </c>
      <c r="K65" s="35">
        <f t="shared" si="2"/>
        <v>0</v>
      </c>
      <c r="L65" s="27">
        <f t="shared" si="3"/>
        <v>103725</v>
      </c>
      <c r="M65" s="27">
        <f t="shared" si="4"/>
        <v>0</v>
      </c>
      <c r="N65" s="35">
        <f t="shared" si="5"/>
        <v>0</v>
      </c>
      <c r="O65" s="85">
        <v>0</v>
      </c>
      <c r="P65" s="27">
        <f>'8.2.NPA II'!V65</f>
        <v>0</v>
      </c>
      <c r="Q65" s="35" t="e">
        <f t="shared" si="6"/>
        <v>#DIV/0!</v>
      </c>
      <c r="R65" s="85">
        <v>0</v>
      </c>
      <c r="S65" s="27">
        <f>'8.2.NPA II'!Z65</f>
        <v>0</v>
      </c>
      <c r="T65" s="35" t="e">
        <f t="shared" si="7"/>
        <v>#DIV/0!</v>
      </c>
    </row>
    <row r="66" spans="1:20" ht="15" customHeight="1" thickBot="1" x14ac:dyDescent="0.3">
      <c r="A66" s="29"/>
      <c r="B66" s="30" t="s">
        <v>34</v>
      </c>
      <c r="C66" s="31">
        <f>SUM(C64:C65)</f>
        <v>1432285</v>
      </c>
      <c r="D66" s="31">
        <f t="shared" ref="D66:S66" si="12">SUM(D64:D65)</f>
        <v>0</v>
      </c>
      <c r="E66" s="38">
        <f t="shared" si="0"/>
        <v>0</v>
      </c>
      <c r="F66" s="31">
        <f t="shared" si="12"/>
        <v>0</v>
      </c>
      <c r="G66" s="31">
        <f t="shared" si="12"/>
        <v>0</v>
      </c>
      <c r="H66" s="38" t="e">
        <f t="shared" si="1"/>
        <v>#DIV/0!</v>
      </c>
      <c r="I66" s="31">
        <f t="shared" si="12"/>
        <v>197151</v>
      </c>
      <c r="J66" s="31">
        <f t="shared" si="12"/>
        <v>6471</v>
      </c>
      <c r="K66" s="38">
        <f t="shared" si="2"/>
        <v>3.2822557329153796</v>
      </c>
      <c r="L66" s="31">
        <f t="shared" si="12"/>
        <v>1629436</v>
      </c>
      <c r="M66" s="31">
        <f t="shared" si="12"/>
        <v>6471</v>
      </c>
      <c r="N66" s="38">
        <f t="shared" si="5"/>
        <v>0.39713127732540582</v>
      </c>
      <c r="O66" s="31">
        <f t="shared" si="12"/>
        <v>5149</v>
      </c>
      <c r="P66" s="31">
        <f t="shared" si="12"/>
        <v>317</v>
      </c>
      <c r="Q66" s="38">
        <f t="shared" si="6"/>
        <v>6.1565352495630226</v>
      </c>
      <c r="R66" s="31">
        <f t="shared" si="12"/>
        <v>0</v>
      </c>
      <c r="S66" s="31">
        <f t="shared" si="12"/>
        <v>0</v>
      </c>
      <c r="T66" s="39" t="e">
        <f t="shared" si="7"/>
        <v>#DIV/0!</v>
      </c>
    </row>
    <row r="67" spans="1:20" ht="15" customHeight="1" thickBot="1" x14ac:dyDescent="0.3">
      <c r="A67" s="276" t="s">
        <v>11</v>
      </c>
      <c r="B67" s="277"/>
      <c r="C67" s="25">
        <f>C66+C63+C59+C39+C32</f>
        <v>6134773</v>
      </c>
      <c r="D67" s="25">
        <f t="shared" ref="D67:S67" si="13">D66+D63+D59+D39+D32</f>
        <v>326181.28999999998</v>
      </c>
      <c r="E67" s="36">
        <f t="shared" si="0"/>
        <v>5.3169251739224901</v>
      </c>
      <c r="F67" s="25">
        <f t="shared" si="13"/>
        <v>2650886</v>
      </c>
      <c r="G67" s="25">
        <f t="shared" si="13"/>
        <v>184901.77</v>
      </c>
      <c r="H67" s="36">
        <f t="shared" si="1"/>
        <v>6.9750932329794635</v>
      </c>
      <c r="I67" s="25">
        <f t="shared" si="13"/>
        <v>2060241</v>
      </c>
      <c r="J67" s="25">
        <f t="shared" si="13"/>
        <v>96974.260000000009</v>
      </c>
      <c r="K67" s="36">
        <f t="shared" si="2"/>
        <v>4.7069376835040178</v>
      </c>
      <c r="L67" s="25">
        <f t="shared" si="13"/>
        <v>10845900</v>
      </c>
      <c r="M67" s="25">
        <f t="shared" si="13"/>
        <v>608057.31999999995</v>
      </c>
      <c r="N67" s="36">
        <f t="shared" si="5"/>
        <v>5.6063334531942939</v>
      </c>
      <c r="O67" s="25">
        <f t="shared" si="13"/>
        <v>1708530.03</v>
      </c>
      <c r="P67" s="25">
        <f t="shared" si="13"/>
        <v>21339.360000000001</v>
      </c>
      <c r="Q67" s="36">
        <f t="shared" si="6"/>
        <v>1.2489894602554923</v>
      </c>
      <c r="R67" s="25">
        <f t="shared" si="13"/>
        <v>199556.63</v>
      </c>
      <c r="S67" s="25">
        <f t="shared" si="13"/>
        <v>6136.8200000000006</v>
      </c>
      <c r="T67" s="37">
        <f t="shared" si="7"/>
        <v>3.0752273176791975</v>
      </c>
    </row>
  </sheetData>
  <mergeCells count="15">
    <mergeCell ref="A1:T1"/>
    <mergeCell ref="A2:T2"/>
    <mergeCell ref="A4:T4"/>
    <mergeCell ref="A5:T5"/>
    <mergeCell ref="A6:T6"/>
    <mergeCell ref="A67:B67"/>
    <mergeCell ref="AC6:AP6"/>
    <mergeCell ref="A8:A9"/>
    <mergeCell ref="B8:B9"/>
    <mergeCell ref="C8:E8"/>
    <mergeCell ref="F8:H8"/>
    <mergeCell ref="I8:K8"/>
    <mergeCell ref="L8:N8"/>
    <mergeCell ref="O8:Q8"/>
    <mergeCell ref="R8:T8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  <legacyDrawing r:id="rId3"/>
  <controls>
    <mc:AlternateContent xmlns:mc="http://schemas.openxmlformats.org/markup-compatibility/2006">
      <mc:Choice Requires="x14">
        <control shapeId="13313" r:id="rId4" name="Control 1">
          <controlPr defaultSize="0" r:id="rId5">
            <anchor moveWithCells="1">
              <from>
                <xdr:col>28</xdr:col>
                <xdr:colOff>0</xdr:colOff>
                <xdr:row>5</xdr:row>
                <xdr:rowOff>0</xdr:rowOff>
              </from>
              <to>
                <xdr:col>29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13313" r:id="rId4" name="Control 1"/>
      </mc:Fallback>
    </mc:AlternateContent>
    <mc:AlternateContent xmlns:mc="http://schemas.openxmlformats.org/markup-compatibility/2006">
      <mc:Choice Requires="x14">
        <control shapeId="13314" r:id="rId6" name="Control 2">
          <controlPr defaultSize="0" r:id="rId5">
            <anchor moveWithCells="1">
              <from>
                <xdr:col>28</xdr:col>
                <xdr:colOff>0</xdr:colOff>
                <xdr:row>39</xdr:row>
                <xdr:rowOff>0</xdr:rowOff>
              </from>
              <to>
                <xdr:col>29</xdr:col>
                <xdr:colOff>76200</xdr:colOff>
                <xdr:row>40</xdr:row>
                <xdr:rowOff>38100</xdr:rowOff>
              </to>
            </anchor>
          </controlPr>
        </control>
      </mc:Choice>
      <mc:Fallback>
        <control shapeId="13314" r:id="rId6" name="Control 2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D67"/>
  <sheetViews>
    <sheetView workbookViewId="0">
      <pane ySplit="9" topLeftCell="A55" activePane="bottomLeft" state="frozen"/>
      <selection pane="bottomLeft" activeCell="S20" sqref="S20"/>
    </sheetView>
  </sheetViews>
  <sheetFormatPr defaultRowHeight="15" x14ac:dyDescent="0.25"/>
  <cols>
    <col min="1" max="1" width="6.28515625" style="42" customWidth="1"/>
    <col min="2" max="2" width="24.7109375" style="42" customWidth="1"/>
    <col min="3" max="3" width="7" style="42" bestFit="1" customWidth="1"/>
    <col min="4" max="4" width="7.42578125" style="42" bestFit="1" customWidth="1"/>
    <col min="5" max="5" width="7" style="42" bestFit="1" customWidth="1"/>
    <col min="6" max="7" width="7.42578125" style="42" bestFit="1" customWidth="1"/>
    <col min="8" max="8" width="7" style="42" bestFit="1" customWidth="1"/>
    <col min="9" max="9" width="6" style="42" bestFit="1" customWidth="1"/>
    <col min="10" max="10" width="6.42578125" style="42" bestFit="1" customWidth="1"/>
    <col min="11" max="11" width="9.140625" style="42"/>
    <col min="12" max="12" width="6" style="42" bestFit="1" customWidth="1"/>
    <col min="13" max="13" width="7.42578125" style="42" bestFit="1" customWidth="1"/>
    <col min="14" max="14" width="9.140625" style="42"/>
    <col min="15" max="15" width="7" style="42" bestFit="1" customWidth="1"/>
    <col min="16" max="16" width="8.42578125" style="42" bestFit="1" customWidth="1"/>
    <col min="17" max="17" width="11.42578125" style="42" bestFit="1" customWidth="1"/>
    <col min="18" max="16384" width="9.140625" style="42"/>
  </cols>
  <sheetData>
    <row r="1" spans="1:30" ht="15" customHeight="1" x14ac:dyDescent="0.25">
      <c r="A1" s="299" t="s">
        <v>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</row>
    <row r="2" spans="1:30" ht="15" customHeight="1" thickBot="1" x14ac:dyDescent="0.3">
      <c r="A2" s="299" t="s">
        <v>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</row>
    <row r="3" spans="1:30" ht="15.75" thickBot="1" x14ac:dyDescent="0.3">
      <c r="A3" s="43"/>
      <c r="Q3" s="44" t="s">
        <v>310</v>
      </c>
    </row>
    <row r="4" spans="1:30" ht="15" customHeight="1" x14ac:dyDescent="0.25">
      <c r="A4" s="298" t="s">
        <v>141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</row>
    <row r="5" spans="1:30" ht="15" customHeight="1" x14ac:dyDescent="0.25">
      <c r="A5" s="297" t="s">
        <v>3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</row>
    <row r="6" spans="1:30" ht="15" customHeight="1" x14ac:dyDescent="0.25">
      <c r="A6" s="296" t="s">
        <v>4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41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</row>
    <row r="8" spans="1:30" ht="15" customHeight="1" x14ac:dyDescent="0.25">
      <c r="A8" s="290" t="s">
        <v>6</v>
      </c>
      <c r="B8" s="290" t="s">
        <v>7</v>
      </c>
      <c r="C8" s="292" t="s">
        <v>131</v>
      </c>
      <c r="D8" s="308"/>
      <c r="E8" s="293"/>
      <c r="F8" s="292" t="s">
        <v>115</v>
      </c>
      <c r="G8" s="308"/>
      <c r="H8" s="293"/>
      <c r="I8" s="292" t="s">
        <v>117</v>
      </c>
      <c r="J8" s="308"/>
      <c r="K8" s="293"/>
      <c r="L8" s="292" t="s">
        <v>132</v>
      </c>
      <c r="M8" s="308"/>
      <c r="N8" s="293"/>
      <c r="O8" s="292" t="s">
        <v>290</v>
      </c>
      <c r="P8" s="308"/>
      <c r="Q8" s="293"/>
    </row>
    <row r="9" spans="1:30" x14ac:dyDescent="0.25">
      <c r="A9" s="291"/>
      <c r="B9" s="291"/>
      <c r="C9" s="47" t="s">
        <v>138</v>
      </c>
      <c r="D9" s="47" t="s">
        <v>139</v>
      </c>
      <c r="E9" s="47" t="s">
        <v>140</v>
      </c>
      <c r="F9" s="47" t="s">
        <v>138</v>
      </c>
      <c r="G9" s="47" t="s">
        <v>139</v>
      </c>
      <c r="H9" s="47" t="s">
        <v>140</v>
      </c>
      <c r="I9" s="47" t="s">
        <v>138</v>
      </c>
      <c r="J9" s="47" t="s">
        <v>139</v>
      </c>
      <c r="K9" s="47" t="s">
        <v>140</v>
      </c>
      <c r="L9" s="47" t="s">
        <v>138</v>
      </c>
      <c r="M9" s="47" t="s">
        <v>139</v>
      </c>
      <c r="N9" s="47" t="s">
        <v>140</v>
      </c>
      <c r="O9" s="47" t="s">
        <v>138</v>
      </c>
      <c r="P9" s="47" t="s">
        <v>139</v>
      </c>
      <c r="Q9" s="47" t="s">
        <v>140</v>
      </c>
    </row>
    <row r="10" spans="1:30" x14ac:dyDescent="0.25">
      <c r="A10" s="48"/>
    </row>
    <row r="11" spans="1:30" ht="15" customHeight="1" x14ac:dyDescent="0.25">
      <c r="A11" s="13">
        <v>1</v>
      </c>
      <c r="B11" s="13" t="s">
        <v>13</v>
      </c>
      <c r="C11" s="15">
        <v>0</v>
      </c>
      <c r="D11" s="51">
        <f>'8.2.NPA II'!F11</f>
        <v>59</v>
      </c>
      <c r="E11" s="51" t="e">
        <f>D11/C11*100</f>
        <v>#DIV/0!</v>
      </c>
      <c r="F11" s="15">
        <v>0</v>
      </c>
      <c r="G11" s="51">
        <f>'8.2.NPA II'!J11</f>
        <v>553</v>
      </c>
      <c r="H11" s="51" t="e">
        <f>G11/F11*100</f>
        <v>#DIV/0!</v>
      </c>
      <c r="I11" s="15">
        <v>0</v>
      </c>
      <c r="J11" s="51">
        <f>'8.2.NPA II'!N11</f>
        <v>171</v>
      </c>
      <c r="K11" s="51" t="e">
        <f>J11/I11*100</f>
        <v>#DIV/0!</v>
      </c>
      <c r="L11" s="15">
        <v>0</v>
      </c>
      <c r="M11" s="51">
        <f>'8.2.NPA II'!R11</f>
        <v>11</v>
      </c>
      <c r="N11" s="51" t="e">
        <f>M11/L11*100</f>
        <v>#DIV/0!</v>
      </c>
      <c r="O11" s="15">
        <v>4694</v>
      </c>
      <c r="P11" s="51">
        <f>'8.1.NPA I'!F11</f>
        <v>630</v>
      </c>
      <c r="Q11" s="52">
        <f>P11/O11*100</f>
        <v>13.42138900724329</v>
      </c>
    </row>
    <row r="12" spans="1:30" ht="15" customHeight="1" x14ac:dyDescent="0.25">
      <c r="A12" s="13">
        <v>2</v>
      </c>
      <c r="B12" s="13" t="s">
        <v>14</v>
      </c>
      <c r="C12" s="15">
        <v>0</v>
      </c>
      <c r="D12" s="51">
        <f>'8.2.NPA II'!F12</f>
        <v>0</v>
      </c>
      <c r="E12" s="51" t="e">
        <f t="shared" ref="E12:E67" si="0">D12/C12*100</f>
        <v>#DIV/0!</v>
      </c>
      <c r="F12" s="15">
        <v>0</v>
      </c>
      <c r="G12" s="51">
        <f>'8.2.NPA II'!J12</f>
        <v>0</v>
      </c>
      <c r="H12" s="51" t="e">
        <f t="shared" ref="H12:H67" si="1">G12/F12*100</f>
        <v>#DIV/0!</v>
      </c>
      <c r="I12" s="15">
        <v>0</v>
      </c>
      <c r="J12" s="51">
        <f>'8.2.NPA II'!N12</f>
        <v>0</v>
      </c>
      <c r="K12" s="51" t="e">
        <f t="shared" ref="K12:K67" si="2">J12/I12*100</f>
        <v>#DIV/0!</v>
      </c>
      <c r="L12" s="15">
        <v>0</v>
      </c>
      <c r="M12" s="51">
        <f>'8.2.NPA II'!R12</f>
        <v>0</v>
      </c>
      <c r="N12" s="51" t="e">
        <f t="shared" ref="N12:N67" si="3">M12/L12*100</f>
        <v>#DIV/0!</v>
      </c>
      <c r="O12" s="15">
        <v>0</v>
      </c>
      <c r="P12" s="51">
        <f>'8.1.NPA I'!F12</f>
        <v>0</v>
      </c>
      <c r="Q12" s="51" t="e">
        <f t="shared" ref="Q12:Q67" si="4">P12/O12*100</f>
        <v>#DIV/0!</v>
      </c>
    </row>
    <row r="13" spans="1:30" ht="15" customHeight="1" x14ac:dyDescent="0.25">
      <c r="A13" s="13">
        <v>3</v>
      </c>
      <c r="B13" s="13" t="s">
        <v>15</v>
      </c>
      <c r="C13" s="15">
        <v>3358</v>
      </c>
      <c r="D13" s="51">
        <f>'8.2.NPA II'!F13</f>
        <v>63</v>
      </c>
      <c r="E13" s="52">
        <f t="shared" si="0"/>
        <v>1.8761167361524718</v>
      </c>
      <c r="F13" s="15">
        <v>1231</v>
      </c>
      <c r="G13" s="51">
        <f>'8.2.NPA II'!J13</f>
        <v>154.76999999999998</v>
      </c>
      <c r="H13" s="52">
        <f t="shared" si="1"/>
        <v>12.572705117790411</v>
      </c>
      <c r="I13" s="15">
        <v>639</v>
      </c>
      <c r="J13" s="51">
        <f>'8.2.NPA II'!N13</f>
        <v>3</v>
      </c>
      <c r="K13" s="52">
        <f t="shared" si="2"/>
        <v>0.46948356807511737</v>
      </c>
      <c r="L13" s="15">
        <v>0</v>
      </c>
      <c r="M13" s="51">
        <f>'8.2.NPA II'!R13</f>
        <v>41</v>
      </c>
      <c r="N13" s="52" t="e">
        <f t="shared" si="3"/>
        <v>#DIV/0!</v>
      </c>
      <c r="O13" s="15">
        <v>2870</v>
      </c>
      <c r="P13" s="51">
        <f>'8.1.NPA I'!F13</f>
        <v>377</v>
      </c>
      <c r="Q13" s="52">
        <f t="shared" si="4"/>
        <v>13.13588850174216</v>
      </c>
    </row>
    <row r="14" spans="1:30" ht="15" customHeight="1" x14ac:dyDescent="0.25">
      <c r="A14" s="13">
        <v>4</v>
      </c>
      <c r="B14" s="13" t="s">
        <v>16</v>
      </c>
      <c r="C14" s="15">
        <v>20672</v>
      </c>
      <c r="D14" s="51">
        <f>'8.2.NPA II'!F14</f>
        <v>388</v>
      </c>
      <c r="E14" s="52">
        <f t="shared" si="0"/>
        <v>1.876934984520124</v>
      </c>
      <c r="F14" s="15">
        <v>6096</v>
      </c>
      <c r="G14" s="51">
        <f>'8.2.NPA II'!J14</f>
        <v>799</v>
      </c>
      <c r="H14" s="52">
        <f t="shared" si="1"/>
        <v>13.106955380577428</v>
      </c>
      <c r="I14" s="15">
        <v>1612</v>
      </c>
      <c r="J14" s="51">
        <f>'8.2.NPA II'!N14</f>
        <v>144</v>
      </c>
      <c r="K14" s="52">
        <f t="shared" si="2"/>
        <v>8.9330024813895772</v>
      </c>
      <c r="L14" s="15">
        <v>3427</v>
      </c>
      <c r="M14" s="51">
        <f>'8.2.NPA II'!R14</f>
        <v>397</v>
      </c>
      <c r="N14" s="52">
        <f t="shared" si="3"/>
        <v>11.584476218266705</v>
      </c>
      <c r="O14" s="15">
        <v>20672</v>
      </c>
      <c r="P14" s="51">
        <f>'8.1.NPA I'!F14</f>
        <v>2153</v>
      </c>
      <c r="Q14" s="52">
        <f t="shared" si="4"/>
        <v>10.415054179566564</v>
      </c>
    </row>
    <row r="15" spans="1:30" ht="15" customHeight="1" x14ac:dyDescent="0.25">
      <c r="A15" s="13">
        <v>5</v>
      </c>
      <c r="B15" s="13" t="s">
        <v>17</v>
      </c>
      <c r="C15" s="15">
        <v>872</v>
      </c>
      <c r="D15" s="51">
        <f>'8.2.NPA II'!F15</f>
        <v>41</v>
      </c>
      <c r="E15" s="52">
        <f t="shared" si="0"/>
        <v>4.7018348623853212</v>
      </c>
      <c r="F15" s="15">
        <v>15</v>
      </c>
      <c r="G15" s="51">
        <f>'8.2.NPA II'!J15</f>
        <v>0</v>
      </c>
      <c r="H15" s="52">
        <f t="shared" si="1"/>
        <v>0</v>
      </c>
      <c r="I15" s="15">
        <v>27</v>
      </c>
      <c r="J15" s="51">
        <f>'8.2.NPA II'!N15</f>
        <v>16</v>
      </c>
      <c r="K15" s="52">
        <f t="shared" si="2"/>
        <v>59.259259259259252</v>
      </c>
      <c r="L15" s="15">
        <v>97</v>
      </c>
      <c r="M15" s="51">
        <f>'8.2.NPA II'!R15</f>
        <v>183</v>
      </c>
      <c r="N15" s="52">
        <f t="shared" si="3"/>
        <v>188.65979381443299</v>
      </c>
      <c r="O15" s="15">
        <v>8979</v>
      </c>
      <c r="P15" s="51">
        <f>'8.1.NPA I'!F15</f>
        <v>205</v>
      </c>
      <c r="Q15" s="52">
        <f t="shared" si="4"/>
        <v>2.2831050228310499</v>
      </c>
    </row>
    <row r="16" spans="1:30" ht="15" customHeight="1" x14ac:dyDescent="0.25">
      <c r="A16" s="13">
        <v>6</v>
      </c>
      <c r="B16" s="13" t="s">
        <v>18</v>
      </c>
      <c r="C16" s="15">
        <v>2869</v>
      </c>
      <c r="D16" s="51">
        <f>'8.2.NPA II'!F16</f>
        <v>216</v>
      </c>
      <c r="E16" s="52">
        <f t="shared" si="0"/>
        <v>7.5287556639944224</v>
      </c>
      <c r="F16" s="15">
        <v>90</v>
      </c>
      <c r="G16" s="51">
        <f>'8.2.NPA II'!J16</f>
        <v>0</v>
      </c>
      <c r="H16" s="52">
        <f t="shared" si="1"/>
        <v>0</v>
      </c>
      <c r="I16" s="15">
        <v>32</v>
      </c>
      <c r="J16" s="51">
        <f>'8.2.NPA II'!N16</f>
        <v>8</v>
      </c>
      <c r="K16" s="52">
        <f t="shared" si="2"/>
        <v>25</v>
      </c>
      <c r="L16" s="15">
        <v>24</v>
      </c>
      <c r="M16" s="51">
        <f>'8.2.NPA II'!R16</f>
        <v>23</v>
      </c>
      <c r="N16" s="52">
        <f t="shared" si="3"/>
        <v>95.833333333333343</v>
      </c>
      <c r="O16" s="15">
        <v>0</v>
      </c>
      <c r="P16" s="51">
        <f>'8.1.NPA I'!F16</f>
        <v>0</v>
      </c>
      <c r="Q16" s="52" t="e">
        <f t="shared" si="4"/>
        <v>#DIV/0!</v>
      </c>
    </row>
    <row r="17" spans="1:17" ht="15" customHeight="1" x14ac:dyDescent="0.25">
      <c r="A17" s="13">
        <v>7</v>
      </c>
      <c r="B17" s="13" t="s">
        <v>19</v>
      </c>
      <c r="C17" s="15">
        <v>42734</v>
      </c>
      <c r="D17" s="51">
        <f>'8.2.NPA II'!F17</f>
        <v>152</v>
      </c>
      <c r="E17" s="52">
        <f t="shared" si="0"/>
        <v>0.35568867880376281</v>
      </c>
      <c r="F17" s="15">
        <v>3411</v>
      </c>
      <c r="G17" s="51">
        <f>'8.2.NPA II'!J17</f>
        <v>157</v>
      </c>
      <c r="H17" s="52">
        <f t="shared" si="1"/>
        <v>4.6027557900908826</v>
      </c>
      <c r="I17" s="15">
        <v>7515</v>
      </c>
      <c r="J17" s="51">
        <f>'8.2.NPA II'!N17</f>
        <v>132</v>
      </c>
      <c r="K17" s="52">
        <f t="shared" si="2"/>
        <v>1.7564870259481038</v>
      </c>
      <c r="L17" s="15">
        <v>3148</v>
      </c>
      <c r="M17" s="51">
        <f>'8.2.NPA II'!R17</f>
        <v>243</v>
      </c>
      <c r="N17" s="52">
        <f t="shared" si="3"/>
        <v>7.719186785260483</v>
      </c>
      <c r="O17" s="15">
        <v>43932</v>
      </c>
      <c r="P17" s="51">
        <f>'8.1.NPA I'!F17</f>
        <v>1952</v>
      </c>
      <c r="Q17" s="52">
        <f t="shared" si="4"/>
        <v>4.443230447054539</v>
      </c>
    </row>
    <row r="18" spans="1:17" ht="15" customHeight="1" x14ac:dyDescent="0.25">
      <c r="A18" s="13">
        <v>8</v>
      </c>
      <c r="B18" s="13" t="s">
        <v>20</v>
      </c>
      <c r="C18" s="15">
        <v>219</v>
      </c>
      <c r="D18" s="51">
        <f>'8.2.NPA II'!F18</f>
        <v>7</v>
      </c>
      <c r="E18" s="52">
        <f t="shared" si="0"/>
        <v>3.1963470319634704</v>
      </c>
      <c r="F18" s="15">
        <v>1125</v>
      </c>
      <c r="G18" s="51">
        <f>'8.2.NPA II'!J18</f>
        <v>99</v>
      </c>
      <c r="H18" s="52">
        <f t="shared" si="1"/>
        <v>8.7999999999999989</v>
      </c>
      <c r="I18" s="15">
        <v>8</v>
      </c>
      <c r="J18" s="51">
        <f>'8.2.NPA II'!N18</f>
        <v>6</v>
      </c>
      <c r="K18" s="52">
        <f t="shared" si="2"/>
        <v>75</v>
      </c>
      <c r="L18" s="15">
        <v>53</v>
      </c>
      <c r="M18" s="51">
        <f>'8.2.NPA II'!R18</f>
        <v>0</v>
      </c>
      <c r="N18" s="52">
        <f t="shared" si="3"/>
        <v>0</v>
      </c>
      <c r="O18" s="15">
        <v>0</v>
      </c>
      <c r="P18" s="51">
        <f>'8.1.NPA I'!F18</f>
        <v>0</v>
      </c>
      <c r="Q18" s="52" t="e">
        <f t="shared" si="4"/>
        <v>#DIV/0!</v>
      </c>
    </row>
    <row r="19" spans="1:17" ht="15" customHeight="1" x14ac:dyDescent="0.25">
      <c r="A19" s="13">
        <v>9</v>
      </c>
      <c r="B19" s="13" t="s">
        <v>21</v>
      </c>
      <c r="C19" s="15">
        <v>517</v>
      </c>
      <c r="D19" s="51">
        <f>'8.2.NPA II'!F19</f>
        <v>40</v>
      </c>
      <c r="E19" s="52">
        <f t="shared" si="0"/>
        <v>7.7369439071566735</v>
      </c>
      <c r="F19" s="15">
        <v>674</v>
      </c>
      <c r="G19" s="51">
        <f>'8.2.NPA II'!J19</f>
        <v>227</v>
      </c>
      <c r="H19" s="52">
        <f t="shared" si="1"/>
        <v>33.679525222551931</v>
      </c>
      <c r="I19" s="15">
        <v>47</v>
      </c>
      <c r="J19" s="51">
        <f>'8.2.NPA II'!N19</f>
        <v>97</v>
      </c>
      <c r="K19" s="52">
        <f t="shared" si="2"/>
        <v>206.38297872340425</v>
      </c>
      <c r="L19" s="15">
        <v>157</v>
      </c>
      <c r="M19" s="51">
        <f>'8.2.NPA II'!R19</f>
        <v>36</v>
      </c>
      <c r="N19" s="52">
        <f t="shared" si="3"/>
        <v>22.929936305732486</v>
      </c>
      <c r="O19" s="15">
        <v>81</v>
      </c>
      <c r="P19" s="51">
        <f>'8.1.NPA I'!F19</f>
        <v>0</v>
      </c>
      <c r="Q19" s="52">
        <f t="shared" si="4"/>
        <v>0</v>
      </c>
    </row>
    <row r="20" spans="1:17" ht="15" customHeight="1" x14ac:dyDescent="0.25">
      <c r="A20" s="13">
        <v>10</v>
      </c>
      <c r="B20" s="13" t="s">
        <v>22</v>
      </c>
      <c r="C20" s="15">
        <v>0</v>
      </c>
      <c r="D20" s="51">
        <f>'8.2.NPA II'!F20</f>
        <v>1.63</v>
      </c>
      <c r="E20" s="52" t="e">
        <f t="shared" si="0"/>
        <v>#DIV/0!</v>
      </c>
      <c r="F20" s="15">
        <v>73</v>
      </c>
      <c r="G20" s="51">
        <f>'8.2.NPA II'!J20</f>
        <v>21</v>
      </c>
      <c r="H20" s="52">
        <f t="shared" si="1"/>
        <v>28.767123287671232</v>
      </c>
      <c r="I20" s="15">
        <v>0</v>
      </c>
      <c r="J20" s="51">
        <f>'8.2.NPA II'!N20</f>
        <v>0</v>
      </c>
      <c r="K20" s="52" t="e">
        <f t="shared" si="2"/>
        <v>#DIV/0!</v>
      </c>
      <c r="L20" s="15">
        <v>0</v>
      </c>
      <c r="M20" s="51">
        <f>'8.2.NPA II'!R20</f>
        <v>9.1300000000000008</v>
      </c>
      <c r="N20" s="52" t="e">
        <f t="shared" si="3"/>
        <v>#DIV/0!</v>
      </c>
      <c r="O20" s="15">
        <v>9</v>
      </c>
      <c r="P20" s="51">
        <f>'8.1.NPA I'!F20</f>
        <v>0</v>
      </c>
      <c r="Q20" s="52">
        <f t="shared" si="4"/>
        <v>0</v>
      </c>
    </row>
    <row r="21" spans="1:17" ht="15" customHeight="1" x14ac:dyDescent="0.25">
      <c r="A21" s="13">
        <v>11</v>
      </c>
      <c r="B21" s="13" t="s">
        <v>23</v>
      </c>
      <c r="C21" s="15">
        <v>0</v>
      </c>
      <c r="D21" s="51">
        <f>'8.2.NPA II'!F21</f>
        <v>0</v>
      </c>
      <c r="E21" s="52" t="e">
        <f t="shared" si="0"/>
        <v>#DIV/0!</v>
      </c>
      <c r="F21" s="15">
        <v>0</v>
      </c>
      <c r="G21" s="51">
        <f>'8.2.NPA II'!J21</f>
        <v>0</v>
      </c>
      <c r="H21" s="52" t="e">
        <f t="shared" si="1"/>
        <v>#DIV/0!</v>
      </c>
      <c r="I21" s="15">
        <v>0</v>
      </c>
      <c r="J21" s="51">
        <f>'8.2.NPA II'!N21</f>
        <v>0</v>
      </c>
      <c r="K21" s="52" t="e">
        <f t="shared" si="2"/>
        <v>#DIV/0!</v>
      </c>
      <c r="L21" s="15">
        <v>0</v>
      </c>
      <c r="M21" s="51">
        <f>'8.2.NPA II'!R21</f>
        <v>10</v>
      </c>
      <c r="N21" s="52" t="e">
        <f t="shared" si="3"/>
        <v>#DIV/0!</v>
      </c>
      <c r="O21" s="15">
        <v>0</v>
      </c>
      <c r="P21" s="51">
        <f>'8.1.NPA I'!F21</f>
        <v>0</v>
      </c>
      <c r="Q21" s="52" t="e">
        <f t="shared" si="4"/>
        <v>#DIV/0!</v>
      </c>
    </row>
    <row r="22" spans="1:17" ht="15" customHeight="1" x14ac:dyDescent="0.25">
      <c r="A22" s="13">
        <v>12</v>
      </c>
      <c r="B22" s="13" t="s">
        <v>24</v>
      </c>
      <c r="C22" s="15">
        <v>0</v>
      </c>
      <c r="D22" s="51">
        <f>'8.2.NPA II'!F22</f>
        <v>0</v>
      </c>
      <c r="E22" s="52" t="e">
        <f t="shared" si="0"/>
        <v>#DIV/0!</v>
      </c>
      <c r="F22" s="15">
        <v>0</v>
      </c>
      <c r="G22" s="51">
        <f>'8.2.NPA II'!J22</f>
        <v>0</v>
      </c>
      <c r="H22" s="52" t="e">
        <f t="shared" si="1"/>
        <v>#DIV/0!</v>
      </c>
      <c r="I22" s="15">
        <v>0</v>
      </c>
      <c r="J22" s="51">
        <f>'8.2.NPA II'!N22</f>
        <v>0.12</v>
      </c>
      <c r="K22" s="52" t="e">
        <f t="shared" si="2"/>
        <v>#DIV/0!</v>
      </c>
      <c r="L22" s="15">
        <v>0</v>
      </c>
      <c r="M22" s="51">
        <f>'8.2.NPA II'!R22</f>
        <v>0</v>
      </c>
      <c r="N22" s="52" t="e">
        <f t="shared" si="3"/>
        <v>#DIV/0!</v>
      </c>
      <c r="O22" s="15">
        <v>456</v>
      </c>
      <c r="P22" s="51">
        <f>'8.1.NPA I'!F22</f>
        <v>0.31</v>
      </c>
      <c r="Q22" s="52">
        <f t="shared" si="4"/>
        <v>6.798245614035088E-2</v>
      </c>
    </row>
    <row r="23" spans="1:17" ht="15" customHeight="1" x14ac:dyDescent="0.25">
      <c r="A23" s="13">
        <v>13</v>
      </c>
      <c r="B23" s="13" t="s">
        <v>25</v>
      </c>
      <c r="C23" s="15">
        <v>301</v>
      </c>
      <c r="D23" s="51">
        <f>'8.2.NPA II'!F23</f>
        <v>0</v>
      </c>
      <c r="E23" s="52">
        <f t="shared" si="0"/>
        <v>0</v>
      </c>
      <c r="F23" s="15">
        <v>567</v>
      </c>
      <c r="G23" s="51">
        <f>'8.2.NPA II'!J23</f>
        <v>0</v>
      </c>
      <c r="H23" s="52">
        <f t="shared" si="1"/>
        <v>0</v>
      </c>
      <c r="I23" s="15">
        <v>24</v>
      </c>
      <c r="J23" s="51">
        <f>'8.2.NPA II'!N23</f>
        <v>0</v>
      </c>
      <c r="K23" s="52">
        <f t="shared" si="2"/>
        <v>0</v>
      </c>
      <c r="L23" s="15">
        <v>144</v>
      </c>
      <c r="M23" s="51">
        <f>'8.2.NPA II'!R23</f>
        <v>0</v>
      </c>
      <c r="N23" s="52">
        <f t="shared" si="3"/>
        <v>0</v>
      </c>
      <c r="O23" s="15">
        <v>1100</v>
      </c>
      <c r="P23" s="51">
        <f>'8.1.NPA I'!F23</f>
        <v>31</v>
      </c>
      <c r="Q23" s="52">
        <f t="shared" si="4"/>
        <v>2.8181818181818183</v>
      </c>
    </row>
    <row r="24" spans="1:17" ht="15" customHeight="1" x14ac:dyDescent="0.25">
      <c r="A24" s="13">
        <v>14</v>
      </c>
      <c r="B24" s="13" t="s">
        <v>26</v>
      </c>
      <c r="C24" s="15">
        <v>1646</v>
      </c>
      <c r="D24" s="51">
        <f>'8.2.NPA II'!F24</f>
        <v>0</v>
      </c>
      <c r="E24" s="52">
        <f t="shared" si="0"/>
        <v>0</v>
      </c>
      <c r="F24" s="15">
        <v>963</v>
      </c>
      <c r="G24" s="51">
        <f>'8.2.NPA II'!J24</f>
        <v>34</v>
      </c>
      <c r="H24" s="52">
        <f t="shared" si="1"/>
        <v>3.5306334371754935</v>
      </c>
      <c r="I24" s="15">
        <v>0</v>
      </c>
      <c r="J24" s="51">
        <f>'8.2.NPA II'!N24</f>
        <v>0</v>
      </c>
      <c r="K24" s="52" t="e">
        <f t="shared" si="2"/>
        <v>#DIV/0!</v>
      </c>
      <c r="L24" s="15">
        <v>0</v>
      </c>
      <c r="M24" s="51">
        <f>'8.2.NPA II'!R24</f>
        <v>9</v>
      </c>
      <c r="N24" s="52" t="e">
        <f t="shared" si="3"/>
        <v>#DIV/0!</v>
      </c>
      <c r="O24" s="15">
        <v>37</v>
      </c>
      <c r="P24" s="51">
        <f>'8.1.NPA I'!F24</f>
        <v>0</v>
      </c>
      <c r="Q24" s="52">
        <f t="shared" si="4"/>
        <v>0</v>
      </c>
    </row>
    <row r="25" spans="1:17" ht="15" customHeight="1" x14ac:dyDescent="0.25">
      <c r="A25" s="13">
        <v>15</v>
      </c>
      <c r="B25" s="13" t="s">
        <v>27</v>
      </c>
      <c r="C25" s="15">
        <v>7086</v>
      </c>
      <c r="D25" s="51">
        <f>'8.2.NPA II'!F25</f>
        <v>38</v>
      </c>
      <c r="E25" s="52">
        <f t="shared" si="0"/>
        <v>0.5362686988427886</v>
      </c>
      <c r="F25" s="15">
        <v>3291</v>
      </c>
      <c r="G25" s="51">
        <f>'8.2.NPA II'!J25</f>
        <v>68</v>
      </c>
      <c r="H25" s="52">
        <f t="shared" si="1"/>
        <v>2.0662412640534793</v>
      </c>
      <c r="I25" s="15">
        <v>1011</v>
      </c>
      <c r="J25" s="51">
        <f>'8.2.NPA II'!N25</f>
        <v>31</v>
      </c>
      <c r="K25" s="52">
        <f t="shared" si="2"/>
        <v>3.066271018793274</v>
      </c>
      <c r="L25" s="15">
        <v>477</v>
      </c>
      <c r="M25" s="51">
        <f>'8.2.NPA II'!R25</f>
        <v>391</v>
      </c>
      <c r="N25" s="52">
        <f t="shared" si="3"/>
        <v>81.970649895178198</v>
      </c>
      <c r="O25" s="15">
        <v>11677</v>
      </c>
      <c r="P25" s="51">
        <f>'8.1.NPA I'!F25</f>
        <v>338</v>
      </c>
      <c r="Q25" s="52">
        <f t="shared" si="4"/>
        <v>2.894579087094288</v>
      </c>
    </row>
    <row r="26" spans="1:17" ht="15" customHeight="1" x14ac:dyDescent="0.25">
      <c r="A26" s="13">
        <v>16</v>
      </c>
      <c r="B26" s="13" t="s">
        <v>28</v>
      </c>
      <c r="C26" s="15">
        <v>1875</v>
      </c>
      <c r="D26" s="51">
        <f>'8.2.NPA II'!F26</f>
        <v>135</v>
      </c>
      <c r="E26" s="52">
        <f t="shared" si="0"/>
        <v>7.1999999999999993</v>
      </c>
      <c r="F26" s="15">
        <v>435</v>
      </c>
      <c r="G26" s="51">
        <f>'8.2.NPA II'!J26</f>
        <v>50</v>
      </c>
      <c r="H26" s="52">
        <f t="shared" si="1"/>
        <v>11.494252873563218</v>
      </c>
      <c r="I26" s="15">
        <v>275</v>
      </c>
      <c r="J26" s="51">
        <f>'8.2.NPA II'!N26</f>
        <v>2</v>
      </c>
      <c r="K26" s="52">
        <f t="shared" si="2"/>
        <v>0.72727272727272729</v>
      </c>
      <c r="L26" s="15">
        <v>355</v>
      </c>
      <c r="M26" s="51">
        <f>'8.2.NPA II'!R26</f>
        <v>0</v>
      </c>
      <c r="N26" s="52">
        <f t="shared" si="3"/>
        <v>0</v>
      </c>
      <c r="O26" s="15">
        <v>1800</v>
      </c>
      <c r="P26" s="51">
        <f>'8.1.NPA I'!F26</f>
        <v>151</v>
      </c>
      <c r="Q26" s="52">
        <f t="shared" si="4"/>
        <v>8.3888888888888893</v>
      </c>
    </row>
    <row r="27" spans="1:17" ht="15" customHeight="1" x14ac:dyDescent="0.25">
      <c r="A27" s="13">
        <v>17</v>
      </c>
      <c r="B27" s="13" t="s">
        <v>29</v>
      </c>
      <c r="C27" s="15">
        <v>0</v>
      </c>
      <c r="D27" s="51">
        <f>'8.2.NPA II'!F27</f>
        <v>13</v>
      </c>
      <c r="E27" s="52" t="e">
        <f t="shared" si="0"/>
        <v>#DIV/0!</v>
      </c>
      <c r="F27" s="15">
        <v>0</v>
      </c>
      <c r="G27" s="51">
        <f>'8.2.NPA II'!J27</f>
        <v>9</v>
      </c>
      <c r="H27" s="52" t="e">
        <f t="shared" si="1"/>
        <v>#DIV/0!</v>
      </c>
      <c r="I27" s="15">
        <v>0</v>
      </c>
      <c r="J27" s="51">
        <f>'8.2.NPA II'!N27</f>
        <v>4</v>
      </c>
      <c r="K27" s="52" t="e">
        <f t="shared" si="2"/>
        <v>#DIV/0!</v>
      </c>
      <c r="L27" s="15">
        <v>0</v>
      </c>
      <c r="M27" s="51">
        <f>'8.2.NPA II'!R27</f>
        <v>10</v>
      </c>
      <c r="N27" s="52" t="e">
        <f t="shared" si="3"/>
        <v>#DIV/0!</v>
      </c>
      <c r="O27" s="15">
        <v>0</v>
      </c>
      <c r="P27" s="51">
        <f>'8.1.NPA I'!F27</f>
        <v>0</v>
      </c>
      <c r="Q27" s="52" t="e">
        <f t="shared" si="4"/>
        <v>#DIV/0!</v>
      </c>
    </row>
    <row r="28" spans="1:17" ht="15" customHeight="1" x14ac:dyDescent="0.25">
      <c r="A28" s="13">
        <v>18</v>
      </c>
      <c r="B28" s="13" t="s">
        <v>30</v>
      </c>
      <c r="C28" s="15">
        <v>10767</v>
      </c>
      <c r="D28" s="51">
        <f>'8.2.NPA II'!F28</f>
        <v>240.7</v>
      </c>
      <c r="E28" s="52">
        <f t="shared" si="0"/>
        <v>2.2355345035757406</v>
      </c>
      <c r="F28" s="15">
        <v>1261</v>
      </c>
      <c r="G28" s="51">
        <f>'8.2.NPA II'!J28</f>
        <v>874.71</v>
      </c>
      <c r="H28" s="52">
        <f t="shared" si="1"/>
        <v>69.366375892149094</v>
      </c>
      <c r="I28" s="15">
        <v>3044</v>
      </c>
      <c r="J28" s="51">
        <f>'8.2.NPA II'!N28</f>
        <v>60.56</v>
      </c>
      <c r="K28" s="52">
        <f t="shared" si="2"/>
        <v>1.9894875164257559</v>
      </c>
      <c r="L28" s="15">
        <v>0</v>
      </c>
      <c r="M28" s="51">
        <f>'8.2.NPA II'!R28</f>
        <v>26.97</v>
      </c>
      <c r="N28" s="52" t="e">
        <f t="shared" si="3"/>
        <v>#DIV/0!</v>
      </c>
      <c r="O28" s="15">
        <v>11302</v>
      </c>
      <c r="P28" s="51">
        <f>'8.1.NPA I'!F28</f>
        <v>729.23</v>
      </c>
      <c r="Q28" s="52">
        <f t="shared" si="4"/>
        <v>6.4522208458679886</v>
      </c>
    </row>
    <row r="29" spans="1:17" ht="15" customHeight="1" x14ac:dyDescent="0.25">
      <c r="A29" s="13">
        <v>19</v>
      </c>
      <c r="B29" s="13" t="s">
        <v>31</v>
      </c>
      <c r="C29" s="15">
        <v>0</v>
      </c>
      <c r="D29" s="51">
        <f>'8.2.NPA II'!F29</f>
        <v>0</v>
      </c>
      <c r="E29" s="52" t="e">
        <f t="shared" si="0"/>
        <v>#DIV/0!</v>
      </c>
      <c r="F29" s="15">
        <v>0</v>
      </c>
      <c r="G29" s="51">
        <f>'8.2.NPA II'!J29</f>
        <v>0</v>
      </c>
      <c r="H29" s="52" t="e">
        <f t="shared" si="1"/>
        <v>#DIV/0!</v>
      </c>
      <c r="I29" s="15">
        <v>0</v>
      </c>
      <c r="J29" s="51">
        <f>'8.2.NPA II'!N29</f>
        <v>0</v>
      </c>
      <c r="K29" s="52" t="e">
        <f t="shared" si="2"/>
        <v>#DIV/0!</v>
      </c>
      <c r="L29" s="15">
        <v>55</v>
      </c>
      <c r="M29" s="51">
        <f>'8.2.NPA II'!R29</f>
        <v>0</v>
      </c>
      <c r="N29" s="52">
        <f t="shared" si="3"/>
        <v>0</v>
      </c>
      <c r="O29" s="15">
        <v>0</v>
      </c>
      <c r="P29" s="51">
        <f>'8.1.NPA I'!F29</f>
        <v>0</v>
      </c>
      <c r="Q29" s="52" t="e">
        <f t="shared" si="4"/>
        <v>#DIV/0!</v>
      </c>
    </row>
    <row r="30" spans="1:17" ht="15" customHeight="1" x14ac:dyDescent="0.25">
      <c r="A30" s="13">
        <v>20</v>
      </c>
      <c r="B30" s="13" t="s">
        <v>32</v>
      </c>
      <c r="C30" s="15">
        <v>4</v>
      </c>
      <c r="D30" s="51">
        <f>'8.2.NPA II'!F30</f>
        <v>6</v>
      </c>
      <c r="E30" s="52">
        <f t="shared" si="0"/>
        <v>150</v>
      </c>
      <c r="F30" s="15">
        <v>0</v>
      </c>
      <c r="G30" s="51">
        <f>'8.2.NPA II'!J30</f>
        <v>19</v>
      </c>
      <c r="H30" s="52" t="e">
        <f t="shared" si="1"/>
        <v>#DIV/0!</v>
      </c>
      <c r="I30" s="15">
        <v>0</v>
      </c>
      <c r="J30" s="51">
        <f>'8.2.NPA II'!N30</f>
        <v>0</v>
      </c>
      <c r="K30" s="52" t="e">
        <f t="shared" si="2"/>
        <v>#DIV/0!</v>
      </c>
      <c r="L30" s="15">
        <v>0</v>
      </c>
      <c r="M30" s="51">
        <f>'8.2.NPA II'!R30</f>
        <v>2</v>
      </c>
      <c r="N30" s="52" t="e">
        <f t="shared" si="3"/>
        <v>#DIV/0!</v>
      </c>
      <c r="O30" s="15">
        <v>0</v>
      </c>
      <c r="P30" s="51">
        <f>'8.1.NPA I'!F30</f>
        <v>0</v>
      </c>
      <c r="Q30" s="52" t="e">
        <f t="shared" si="4"/>
        <v>#DIV/0!</v>
      </c>
    </row>
    <row r="31" spans="1:17" ht="15" customHeight="1" thickBot="1" x14ac:dyDescent="0.3">
      <c r="A31" s="53">
        <v>21</v>
      </c>
      <c r="B31" s="53" t="s">
        <v>33</v>
      </c>
      <c r="C31" s="54">
        <v>0</v>
      </c>
      <c r="D31" s="55">
        <f>'8.2.NPA II'!F31</f>
        <v>0</v>
      </c>
      <c r="E31" s="56" t="e">
        <f t="shared" si="0"/>
        <v>#DIV/0!</v>
      </c>
      <c r="F31" s="54">
        <v>0</v>
      </c>
      <c r="G31" s="55">
        <f>'8.2.NPA II'!J31</f>
        <v>0</v>
      </c>
      <c r="H31" s="56" t="e">
        <f t="shared" si="1"/>
        <v>#DIV/0!</v>
      </c>
      <c r="I31" s="54">
        <v>0</v>
      </c>
      <c r="J31" s="55">
        <f>'8.2.NPA II'!N31</f>
        <v>0</v>
      </c>
      <c r="K31" s="56" t="e">
        <f t="shared" si="2"/>
        <v>#DIV/0!</v>
      </c>
      <c r="L31" s="54">
        <v>0</v>
      </c>
      <c r="M31" s="55">
        <f>'8.2.NPA II'!R31</f>
        <v>0</v>
      </c>
      <c r="N31" s="56" t="e">
        <f t="shared" si="3"/>
        <v>#DIV/0!</v>
      </c>
      <c r="O31" s="54">
        <v>0</v>
      </c>
      <c r="P31" s="55">
        <f>'8.1.NPA I'!F31</f>
        <v>0</v>
      </c>
      <c r="Q31" s="56" t="e">
        <f t="shared" si="4"/>
        <v>#DIV/0!</v>
      </c>
    </row>
    <row r="32" spans="1:17" ht="15" customHeight="1" thickBot="1" x14ac:dyDescent="0.3">
      <c r="A32" s="61"/>
      <c r="B32" s="62" t="s">
        <v>34</v>
      </c>
      <c r="C32" s="63">
        <f>SUM(C11:C31)</f>
        <v>92920</v>
      </c>
      <c r="D32" s="63">
        <f t="shared" ref="D32:P32" si="5">SUM(D11:D31)</f>
        <v>1400.3300000000002</v>
      </c>
      <c r="E32" s="81">
        <f t="shared" si="0"/>
        <v>1.5070275505811452</v>
      </c>
      <c r="F32" s="63">
        <f t="shared" si="5"/>
        <v>19232</v>
      </c>
      <c r="G32" s="63">
        <f t="shared" si="5"/>
        <v>3065.48</v>
      </c>
      <c r="H32" s="81">
        <f t="shared" si="1"/>
        <v>15.939475873544092</v>
      </c>
      <c r="I32" s="63">
        <f t="shared" si="5"/>
        <v>14234</v>
      </c>
      <c r="J32" s="63">
        <f t="shared" si="5"/>
        <v>674.68000000000006</v>
      </c>
      <c r="K32" s="81">
        <f t="shared" si="2"/>
        <v>4.7399185049880579</v>
      </c>
      <c r="L32" s="63">
        <f t="shared" si="5"/>
        <v>7937</v>
      </c>
      <c r="M32" s="63">
        <f t="shared" si="5"/>
        <v>1392.1000000000001</v>
      </c>
      <c r="N32" s="81">
        <f t="shared" si="3"/>
        <v>17.539372558901352</v>
      </c>
      <c r="O32" s="63">
        <f t="shared" si="5"/>
        <v>107609</v>
      </c>
      <c r="P32" s="63">
        <f t="shared" si="5"/>
        <v>6566.5400000000009</v>
      </c>
      <c r="Q32" s="64">
        <f t="shared" si="4"/>
        <v>6.1022219331096847</v>
      </c>
    </row>
    <row r="33" spans="1:17" ht="15" customHeight="1" x14ac:dyDescent="0.25">
      <c r="A33" s="57">
        <v>22</v>
      </c>
      <c r="B33" s="57" t="s">
        <v>35</v>
      </c>
      <c r="C33" s="58">
        <v>1</v>
      </c>
      <c r="D33" s="59">
        <f>'8.2.NPA II'!F33</f>
        <v>0</v>
      </c>
      <c r="E33" s="60">
        <f t="shared" si="0"/>
        <v>0</v>
      </c>
      <c r="F33" s="58">
        <v>1</v>
      </c>
      <c r="G33" s="59">
        <f>'8.2.NPA II'!J33</f>
        <v>6</v>
      </c>
      <c r="H33" s="60">
        <f t="shared" si="1"/>
        <v>600</v>
      </c>
      <c r="I33" s="58">
        <v>0</v>
      </c>
      <c r="J33" s="59">
        <f>'8.2.NPA II'!N33</f>
        <v>0</v>
      </c>
      <c r="K33" s="60" t="e">
        <f t="shared" si="2"/>
        <v>#DIV/0!</v>
      </c>
      <c r="L33" s="58">
        <v>4</v>
      </c>
      <c r="M33" s="59">
        <f>'8.2.NPA II'!R33</f>
        <v>0</v>
      </c>
      <c r="N33" s="60">
        <f t="shared" si="3"/>
        <v>0</v>
      </c>
      <c r="O33" s="58">
        <v>7</v>
      </c>
      <c r="P33" s="59">
        <f>'8.1.NPA I'!F33</f>
        <v>0</v>
      </c>
      <c r="Q33" s="60">
        <f t="shared" si="4"/>
        <v>0</v>
      </c>
    </row>
    <row r="34" spans="1:17" ht="15" customHeight="1" x14ac:dyDescent="0.25">
      <c r="A34" s="13">
        <v>23</v>
      </c>
      <c r="B34" s="13" t="s">
        <v>36</v>
      </c>
      <c r="C34" s="15">
        <v>0</v>
      </c>
      <c r="D34" s="51">
        <f>'8.2.NPA II'!F34</f>
        <v>0</v>
      </c>
      <c r="E34" s="52" t="e">
        <f t="shared" si="0"/>
        <v>#DIV/0!</v>
      </c>
      <c r="F34" s="15">
        <v>0</v>
      </c>
      <c r="G34" s="51">
        <f>'8.2.NPA II'!J34</f>
        <v>0</v>
      </c>
      <c r="H34" s="52" t="e">
        <f t="shared" si="1"/>
        <v>#DIV/0!</v>
      </c>
      <c r="I34" s="15">
        <v>0</v>
      </c>
      <c r="J34" s="51">
        <f>'8.2.NPA II'!N34</f>
        <v>0</v>
      </c>
      <c r="K34" s="52" t="e">
        <f t="shared" si="2"/>
        <v>#DIV/0!</v>
      </c>
      <c r="L34" s="15">
        <v>0</v>
      </c>
      <c r="M34" s="51">
        <f>'8.2.NPA II'!R34</f>
        <v>0</v>
      </c>
      <c r="N34" s="52" t="e">
        <f t="shared" si="3"/>
        <v>#DIV/0!</v>
      </c>
      <c r="O34" s="15">
        <v>0</v>
      </c>
      <c r="P34" s="51">
        <f>'8.1.NPA I'!F34</f>
        <v>0</v>
      </c>
      <c r="Q34" s="52" t="e">
        <f t="shared" si="4"/>
        <v>#DIV/0!</v>
      </c>
    </row>
    <row r="35" spans="1:17" ht="15" customHeight="1" x14ac:dyDescent="0.25">
      <c r="A35" s="13">
        <v>24</v>
      </c>
      <c r="B35" s="13" t="s">
        <v>37</v>
      </c>
      <c r="C35" s="15">
        <v>0</v>
      </c>
      <c r="D35" s="51">
        <f>'8.2.NPA II'!F35</f>
        <v>0</v>
      </c>
      <c r="E35" s="52" t="e">
        <f t="shared" si="0"/>
        <v>#DIV/0!</v>
      </c>
      <c r="F35" s="15">
        <v>0</v>
      </c>
      <c r="G35" s="51">
        <f>'8.2.NPA II'!J35</f>
        <v>28</v>
      </c>
      <c r="H35" s="52" t="e">
        <f t="shared" si="1"/>
        <v>#DIV/0!</v>
      </c>
      <c r="I35" s="15">
        <v>0</v>
      </c>
      <c r="J35" s="51">
        <f>'8.2.NPA II'!N35</f>
        <v>0</v>
      </c>
      <c r="K35" s="52" t="e">
        <f t="shared" si="2"/>
        <v>#DIV/0!</v>
      </c>
      <c r="L35" s="15">
        <v>0</v>
      </c>
      <c r="M35" s="51">
        <f>'8.2.NPA II'!R35</f>
        <v>4</v>
      </c>
      <c r="N35" s="52" t="e">
        <f t="shared" si="3"/>
        <v>#DIV/0!</v>
      </c>
      <c r="O35" s="15">
        <v>0</v>
      </c>
      <c r="P35" s="51">
        <f>'8.1.NPA I'!F35</f>
        <v>10</v>
      </c>
      <c r="Q35" s="52" t="e">
        <f t="shared" si="4"/>
        <v>#DIV/0!</v>
      </c>
    </row>
    <row r="36" spans="1:17" ht="15" customHeight="1" x14ac:dyDescent="0.25">
      <c r="A36" s="13">
        <v>25</v>
      </c>
      <c r="B36" s="13" t="s">
        <v>38</v>
      </c>
      <c r="C36" s="15">
        <v>0</v>
      </c>
      <c r="D36" s="51">
        <f>'8.2.NPA II'!F36</f>
        <v>0</v>
      </c>
      <c r="E36" s="52" t="e">
        <f t="shared" si="0"/>
        <v>#DIV/0!</v>
      </c>
      <c r="F36" s="15">
        <v>1.9</v>
      </c>
      <c r="G36" s="51">
        <f>'8.2.NPA II'!J36</f>
        <v>11</v>
      </c>
      <c r="H36" s="52">
        <f t="shared" si="1"/>
        <v>578.9473684210526</v>
      </c>
      <c r="I36" s="15">
        <v>15</v>
      </c>
      <c r="J36" s="51">
        <f>'8.2.NPA II'!N36</f>
        <v>0</v>
      </c>
      <c r="K36" s="52">
        <f t="shared" si="2"/>
        <v>0</v>
      </c>
      <c r="L36" s="15">
        <v>1</v>
      </c>
      <c r="M36" s="51">
        <f>'8.2.NPA II'!R36</f>
        <v>0</v>
      </c>
      <c r="N36" s="52">
        <f t="shared" si="3"/>
        <v>0</v>
      </c>
      <c r="O36" s="15">
        <v>0</v>
      </c>
      <c r="P36" s="51">
        <f>'8.1.NPA I'!F36</f>
        <v>0</v>
      </c>
      <c r="Q36" s="52" t="e">
        <f t="shared" si="4"/>
        <v>#DIV/0!</v>
      </c>
    </row>
    <row r="37" spans="1:17" ht="15" customHeight="1" x14ac:dyDescent="0.25">
      <c r="A37" s="13">
        <v>26</v>
      </c>
      <c r="B37" s="13" t="s">
        <v>39</v>
      </c>
      <c r="C37" s="15">
        <v>0</v>
      </c>
      <c r="D37" s="51">
        <f>'8.2.NPA II'!F37</f>
        <v>0</v>
      </c>
      <c r="E37" s="52" t="e">
        <f t="shared" si="0"/>
        <v>#DIV/0!</v>
      </c>
      <c r="F37" s="15">
        <v>112</v>
      </c>
      <c r="G37" s="51">
        <f>'8.2.NPA II'!J37</f>
        <v>43</v>
      </c>
      <c r="H37" s="52">
        <f t="shared" si="1"/>
        <v>38.392857142857146</v>
      </c>
      <c r="I37" s="15">
        <v>0</v>
      </c>
      <c r="J37" s="51">
        <f>'8.2.NPA II'!N37</f>
        <v>0</v>
      </c>
      <c r="K37" s="52" t="e">
        <f t="shared" si="2"/>
        <v>#DIV/0!</v>
      </c>
      <c r="L37" s="15">
        <v>26</v>
      </c>
      <c r="M37" s="51">
        <f>'8.2.NPA II'!R37</f>
        <v>7</v>
      </c>
      <c r="N37" s="52">
        <f t="shared" si="3"/>
        <v>26.923076923076923</v>
      </c>
      <c r="O37" s="15">
        <v>0</v>
      </c>
      <c r="P37" s="51">
        <f>'8.1.NPA I'!F37</f>
        <v>0</v>
      </c>
      <c r="Q37" s="52" t="e">
        <f t="shared" si="4"/>
        <v>#DIV/0!</v>
      </c>
    </row>
    <row r="38" spans="1:17" ht="15" customHeight="1" thickBot="1" x14ac:dyDescent="0.3">
      <c r="A38" s="53">
        <v>27</v>
      </c>
      <c r="B38" s="53" t="s">
        <v>40</v>
      </c>
      <c r="C38" s="54">
        <v>43603</v>
      </c>
      <c r="D38" s="55">
        <f>'8.2.NPA II'!F38</f>
        <v>1074</v>
      </c>
      <c r="E38" s="56">
        <f t="shared" si="0"/>
        <v>2.4631332706465154</v>
      </c>
      <c r="F38" s="54">
        <v>3183</v>
      </c>
      <c r="G38" s="55">
        <f>'8.2.NPA II'!J38</f>
        <v>3240</v>
      </c>
      <c r="H38" s="56">
        <f t="shared" si="1"/>
        <v>101.79076343072573</v>
      </c>
      <c r="I38" s="54">
        <v>3237</v>
      </c>
      <c r="J38" s="55">
        <f>'8.2.NPA II'!N38</f>
        <v>38</v>
      </c>
      <c r="K38" s="56">
        <f t="shared" si="2"/>
        <v>1.1739264751312943</v>
      </c>
      <c r="L38" s="54">
        <v>8530</v>
      </c>
      <c r="M38" s="55">
        <f>'8.2.NPA II'!R38</f>
        <v>0</v>
      </c>
      <c r="N38" s="56">
        <f t="shared" si="3"/>
        <v>0</v>
      </c>
      <c r="O38" s="54">
        <v>43603</v>
      </c>
      <c r="P38" s="55">
        <f>'8.1.NPA I'!F38</f>
        <v>2721</v>
      </c>
      <c r="Q38" s="56">
        <f t="shared" si="4"/>
        <v>6.2403963030066745</v>
      </c>
    </row>
    <row r="39" spans="1:17" ht="15" customHeight="1" thickBot="1" x14ac:dyDescent="0.3">
      <c r="A39" s="61"/>
      <c r="B39" s="62" t="s">
        <v>34</v>
      </c>
      <c r="C39" s="63">
        <f>SUM(C33:C38)</f>
        <v>43604</v>
      </c>
      <c r="D39" s="63">
        <f t="shared" ref="D39:P39" si="6">SUM(D33:D38)</f>
        <v>1074</v>
      </c>
      <c r="E39" s="81">
        <f t="shared" si="0"/>
        <v>2.4630767819466106</v>
      </c>
      <c r="F39" s="63">
        <f t="shared" si="6"/>
        <v>3297.9</v>
      </c>
      <c r="G39" s="63">
        <f t="shared" si="6"/>
        <v>3328</v>
      </c>
      <c r="H39" s="81">
        <f t="shared" si="1"/>
        <v>100.91270202249916</v>
      </c>
      <c r="I39" s="63">
        <f t="shared" si="6"/>
        <v>3252</v>
      </c>
      <c r="J39" s="63">
        <f t="shared" si="6"/>
        <v>38</v>
      </c>
      <c r="K39" s="81">
        <f t="shared" si="2"/>
        <v>1.1685116851168511</v>
      </c>
      <c r="L39" s="63">
        <f t="shared" si="6"/>
        <v>8561</v>
      </c>
      <c r="M39" s="63">
        <f t="shared" si="6"/>
        <v>11</v>
      </c>
      <c r="N39" s="81">
        <f t="shared" si="3"/>
        <v>0.1284896624226142</v>
      </c>
      <c r="O39" s="63">
        <f t="shared" si="6"/>
        <v>43610</v>
      </c>
      <c r="P39" s="63">
        <f t="shared" si="6"/>
        <v>2731</v>
      </c>
      <c r="Q39" s="64">
        <f t="shared" si="4"/>
        <v>6.2623251547810135</v>
      </c>
    </row>
    <row r="40" spans="1:17" ht="15" customHeight="1" x14ac:dyDescent="0.25">
      <c r="A40" s="57">
        <v>28</v>
      </c>
      <c r="B40" s="57" t="s">
        <v>41</v>
      </c>
      <c r="C40" s="58">
        <v>0</v>
      </c>
      <c r="D40" s="59">
        <f>'8.2.NPA II'!F40</f>
        <v>0</v>
      </c>
      <c r="E40" s="60" t="e">
        <f t="shared" si="0"/>
        <v>#DIV/0!</v>
      </c>
      <c r="F40" s="58">
        <v>0</v>
      </c>
      <c r="G40" s="59">
        <f>'8.2.NPA II'!J40</f>
        <v>0</v>
      </c>
      <c r="H40" s="60" t="e">
        <f t="shared" si="1"/>
        <v>#DIV/0!</v>
      </c>
      <c r="I40" s="58">
        <v>0</v>
      </c>
      <c r="J40" s="59">
        <f>'8.2.NPA II'!N40</f>
        <v>0</v>
      </c>
      <c r="K40" s="60" t="e">
        <f t="shared" si="2"/>
        <v>#DIV/0!</v>
      </c>
      <c r="L40" s="58">
        <v>0</v>
      </c>
      <c r="M40" s="59">
        <f>'8.2.NPA II'!R40</f>
        <v>0</v>
      </c>
      <c r="N40" s="60" t="e">
        <f t="shared" si="3"/>
        <v>#DIV/0!</v>
      </c>
      <c r="O40" s="58">
        <v>0</v>
      </c>
      <c r="P40" s="59">
        <f>'8.1.NPA I'!F40</f>
        <v>0</v>
      </c>
      <c r="Q40" s="60" t="e">
        <f t="shared" si="4"/>
        <v>#DIV/0!</v>
      </c>
    </row>
    <row r="41" spans="1:17" ht="15" customHeight="1" x14ac:dyDescent="0.25">
      <c r="A41" s="13">
        <v>29</v>
      </c>
      <c r="B41" s="13" t="s">
        <v>42</v>
      </c>
      <c r="C41" s="15">
        <v>0</v>
      </c>
      <c r="D41" s="51">
        <f>'8.2.NPA II'!F41</f>
        <v>0</v>
      </c>
      <c r="E41" s="52" t="e">
        <f t="shared" si="0"/>
        <v>#DIV/0!</v>
      </c>
      <c r="F41" s="15">
        <v>0</v>
      </c>
      <c r="G41" s="51">
        <f>'8.2.NPA II'!J41</f>
        <v>0</v>
      </c>
      <c r="H41" s="52" t="e">
        <f t="shared" si="1"/>
        <v>#DIV/0!</v>
      </c>
      <c r="I41" s="15">
        <v>0</v>
      </c>
      <c r="J41" s="51">
        <f>'8.2.NPA II'!N41</f>
        <v>0</v>
      </c>
      <c r="K41" s="52" t="e">
        <f t="shared" si="2"/>
        <v>#DIV/0!</v>
      </c>
      <c r="L41" s="15">
        <v>0</v>
      </c>
      <c r="M41" s="51">
        <f>'8.2.NPA II'!R41</f>
        <v>0</v>
      </c>
      <c r="N41" s="52" t="e">
        <f t="shared" si="3"/>
        <v>#DIV/0!</v>
      </c>
      <c r="O41" s="15">
        <v>0</v>
      </c>
      <c r="P41" s="51">
        <f>'8.1.NPA I'!F41</f>
        <v>0</v>
      </c>
      <c r="Q41" s="52" t="e">
        <f t="shared" si="4"/>
        <v>#DIV/0!</v>
      </c>
    </row>
    <row r="42" spans="1:17" ht="15" customHeight="1" x14ac:dyDescent="0.25">
      <c r="A42" s="13">
        <v>30</v>
      </c>
      <c r="B42" s="13" t="s">
        <v>43</v>
      </c>
      <c r="C42" s="15">
        <v>0</v>
      </c>
      <c r="D42" s="51">
        <f>'8.2.NPA II'!F42</f>
        <v>0</v>
      </c>
      <c r="E42" s="52" t="e">
        <f t="shared" si="0"/>
        <v>#DIV/0!</v>
      </c>
      <c r="F42" s="15">
        <v>0</v>
      </c>
      <c r="G42" s="51">
        <f>'8.2.NPA II'!J42</f>
        <v>0</v>
      </c>
      <c r="H42" s="52" t="e">
        <f t="shared" si="1"/>
        <v>#DIV/0!</v>
      </c>
      <c r="I42" s="15">
        <v>0</v>
      </c>
      <c r="J42" s="51">
        <f>'8.2.NPA II'!N42</f>
        <v>0</v>
      </c>
      <c r="K42" s="52" t="e">
        <f t="shared" si="2"/>
        <v>#DIV/0!</v>
      </c>
      <c r="L42" s="15">
        <v>0</v>
      </c>
      <c r="M42" s="51">
        <f>'8.2.NPA II'!R42</f>
        <v>0</v>
      </c>
      <c r="N42" s="52" t="e">
        <f t="shared" si="3"/>
        <v>#DIV/0!</v>
      </c>
      <c r="O42" s="15">
        <v>0</v>
      </c>
      <c r="P42" s="51">
        <f>'8.1.NPA I'!F42</f>
        <v>0</v>
      </c>
      <c r="Q42" s="52" t="e">
        <f t="shared" si="4"/>
        <v>#DIV/0!</v>
      </c>
    </row>
    <row r="43" spans="1:17" ht="15" customHeight="1" x14ac:dyDescent="0.25">
      <c r="A43" s="13">
        <v>31</v>
      </c>
      <c r="B43" s="13" t="s">
        <v>44</v>
      </c>
      <c r="C43" s="15">
        <v>0</v>
      </c>
      <c r="D43" s="51">
        <f>'8.2.NPA II'!F43</f>
        <v>0</v>
      </c>
      <c r="E43" s="52" t="e">
        <f t="shared" si="0"/>
        <v>#DIV/0!</v>
      </c>
      <c r="F43" s="15">
        <v>0</v>
      </c>
      <c r="G43" s="51">
        <f>'8.2.NPA II'!J43</f>
        <v>0</v>
      </c>
      <c r="H43" s="52" t="e">
        <f t="shared" si="1"/>
        <v>#DIV/0!</v>
      </c>
      <c r="I43" s="15">
        <v>0</v>
      </c>
      <c r="J43" s="51">
        <f>'8.2.NPA II'!N43</f>
        <v>0</v>
      </c>
      <c r="K43" s="52" t="e">
        <f t="shared" si="2"/>
        <v>#DIV/0!</v>
      </c>
      <c r="L43" s="15">
        <v>0</v>
      </c>
      <c r="M43" s="51">
        <f>'8.2.NPA II'!R43</f>
        <v>0</v>
      </c>
      <c r="N43" s="52" t="e">
        <f t="shared" si="3"/>
        <v>#DIV/0!</v>
      </c>
      <c r="O43" s="15">
        <v>0</v>
      </c>
      <c r="P43" s="51">
        <f>'8.1.NPA I'!F43</f>
        <v>0</v>
      </c>
      <c r="Q43" s="52" t="e">
        <f t="shared" si="4"/>
        <v>#DIV/0!</v>
      </c>
    </row>
    <row r="44" spans="1:17" ht="15" customHeight="1" x14ac:dyDescent="0.25">
      <c r="A44" s="13">
        <v>32</v>
      </c>
      <c r="B44" s="13" t="s">
        <v>45</v>
      </c>
      <c r="C44" s="15">
        <v>173</v>
      </c>
      <c r="D44" s="51">
        <f>'8.2.NPA II'!F44</f>
        <v>0</v>
      </c>
      <c r="E44" s="52">
        <f t="shared" si="0"/>
        <v>0</v>
      </c>
      <c r="F44" s="15">
        <v>68</v>
      </c>
      <c r="G44" s="51">
        <f>'8.2.NPA II'!J44</f>
        <v>110</v>
      </c>
      <c r="H44" s="52">
        <f t="shared" si="1"/>
        <v>161.76470588235296</v>
      </c>
      <c r="I44" s="15">
        <v>60</v>
      </c>
      <c r="J44" s="51">
        <f>'8.2.NPA II'!N44</f>
        <v>0</v>
      </c>
      <c r="K44" s="52">
        <f t="shared" si="2"/>
        <v>0</v>
      </c>
      <c r="L44" s="15">
        <v>24</v>
      </c>
      <c r="M44" s="51">
        <f>'8.2.NPA II'!R44</f>
        <v>0</v>
      </c>
      <c r="N44" s="52">
        <f t="shared" si="3"/>
        <v>0</v>
      </c>
      <c r="O44" s="15">
        <v>0</v>
      </c>
      <c r="P44" s="51">
        <f>'8.1.NPA I'!F44</f>
        <v>0</v>
      </c>
      <c r="Q44" s="52" t="e">
        <f t="shared" si="4"/>
        <v>#DIV/0!</v>
      </c>
    </row>
    <row r="45" spans="1:17" ht="15" customHeight="1" x14ac:dyDescent="0.25">
      <c r="A45" s="13">
        <v>33</v>
      </c>
      <c r="B45" s="13" t="s">
        <v>46</v>
      </c>
      <c r="C45" s="15">
        <v>0</v>
      </c>
      <c r="D45" s="51">
        <f>'8.2.NPA II'!F45</f>
        <v>0</v>
      </c>
      <c r="E45" s="52" t="e">
        <f t="shared" si="0"/>
        <v>#DIV/0!</v>
      </c>
      <c r="F45" s="15">
        <v>0</v>
      </c>
      <c r="G45" s="51">
        <f>'8.2.NPA II'!J45</f>
        <v>0</v>
      </c>
      <c r="H45" s="52" t="e">
        <f t="shared" si="1"/>
        <v>#DIV/0!</v>
      </c>
      <c r="I45" s="15">
        <v>0</v>
      </c>
      <c r="J45" s="51">
        <f>'8.2.NPA II'!N45</f>
        <v>0</v>
      </c>
      <c r="K45" s="52" t="e">
        <f t="shared" si="2"/>
        <v>#DIV/0!</v>
      </c>
      <c r="L45" s="15">
        <v>0</v>
      </c>
      <c r="M45" s="51">
        <f>'8.2.NPA II'!R45</f>
        <v>0</v>
      </c>
      <c r="N45" s="52" t="e">
        <f t="shared" si="3"/>
        <v>#DIV/0!</v>
      </c>
      <c r="O45" s="15">
        <v>0</v>
      </c>
      <c r="P45" s="51">
        <f>'8.1.NPA I'!F45</f>
        <v>0</v>
      </c>
      <c r="Q45" s="52" t="e">
        <f t="shared" si="4"/>
        <v>#DIV/0!</v>
      </c>
    </row>
    <row r="46" spans="1:17" ht="15" customHeight="1" x14ac:dyDescent="0.25">
      <c r="A46" s="13">
        <v>34</v>
      </c>
      <c r="B46" s="13" t="s">
        <v>47</v>
      </c>
      <c r="C46" s="15">
        <v>0</v>
      </c>
      <c r="D46" s="51">
        <f>'8.2.NPA II'!F46</f>
        <v>0</v>
      </c>
      <c r="E46" s="52" t="e">
        <f t="shared" si="0"/>
        <v>#DIV/0!</v>
      </c>
      <c r="F46" s="15">
        <v>0</v>
      </c>
      <c r="G46" s="51">
        <f>'8.2.NPA II'!J46</f>
        <v>0</v>
      </c>
      <c r="H46" s="52" t="e">
        <f t="shared" si="1"/>
        <v>#DIV/0!</v>
      </c>
      <c r="I46" s="15">
        <v>0</v>
      </c>
      <c r="J46" s="51">
        <f>'8.2.NPA II'!N46</f>
        <v>0</v>
      </c>
      <c r="K46" s="52" t="e">
        <f t="shared" si="2"/>
        <v>#DIV/0!</v>
      </c>
      <c r="L46" s="15">
        <v>0</v>
      </c>
      <c r="M46" s="51">
        <f>'8.2.NPA II'!R46</f>
        <v>0</v>
      </c>
      <c r="N46" s="52" t="e">
        <f t="shared" si="3"/>
        <v>#DIV/0!</v>
      </c>
      <c r="O46" s="15">
        <v>0</v>
      </c>
      <c r="P46" s="51">
        <f>'8.1.NPA I'!F46</f>
        <v>0</v>
      </c>
      <c r="Q46" s="52" t="e">
        <f t="shared" si="4"/>
        <v>#DIV/0!</v>
      </c>
    </row>
    <row r="47" spans="1:17" ht="15" customHeight="1" x14ac:dyDescent="0.25">
      <c r="A47" s="13">
        <v>35</v>
      </c>
      <c r="B47" s="13" t="s">
        <v>48</v>
      </c>
      <c r="C47" s="15">
        <v>0</v>
      </c>
      <c r="D47" s="51">
        <f>'8.2.NPA II'!F47</f>
        <v>0</v>
      </c>
      <c r="E47" s="52" t="e">
        <f t="shared" si="0"/>
        <v>#DIV/0!</v>
      </c>
      <c r="F47" s="15">
        <v>0</v>
      </c>
      <c r="G47" s="51">
        <f>'8.2.NPA II'!J47</f>
        <v>0</v>
      </c>
      <c r="H47" s="52" t="e">
        <f t="shared" si="1"/>
        <v>#DIV/0!</v>
      </c>
      <c r="I47" s="15">
        <v>0</v>
      </c>
      <c r="J47" s="51">
        <f>'8.2.NPA II'!N47</f>
        <v>0</v>
      </c>
      <c r="K47" s="52" t="e">
        <f t="shared" si="2"/>
        <v>#DIV/0!</v>
      </c>
      <c r="L47" s="15">
        <v>0</v>
      </c>
      <c r="M47" s="51">
        <f>'8.2.NPA II'!R47</f>
        <v>0</v>
      </c>
      <c r="N47" s="52" t="e">
        <f t="shared" si="3"/>
        <v>#DIV/0!</v>
      </c>
      <c r="O47" s="15">
        <v>0</v>
      </c>
      <c r="P47" s="51">
        <f>'8.1.NPA I'!F47</f>
        <v>0</v>
      </c>
      <c r="Q47" s="52" t="e">
        <f t="shared" si="4"/>
        <v>#DIV/0!</v>
      </c>
    </row>
    <row r="48" spans="1:17" ht="15" customHeight="1" x14ac:dyDescent="0.25">
      <c r="A48" s="13">
        <v>36</v>
      </c>
      <c r="B48" s="13" t="s">
        <v>49</v>
      </c>
      <c r="C48" s="15">
        <v>0</v>
      </c>
      <c r="D48" s="51">
        <f>'8.2.NPA II'!F48</f>
        <v>0</v>
      </c>
      <c r="E48" s="52" t="e">
        <f t="shared" si="0"/>
        <v>#DIV/0!</v>
      </c>
      <c r="F48" s="15">
        <v>0</v>
      </c>
      <c r="G48" s="51">
        <f>'8.2.NPA II'!J48</f>
        <v>0</v>
      </c>
      <c r="H48" s="52" t="e">
        <f t="shared" si="1"/>
        <v>#DIV/0!</v>
      </c>
      <c r="I48" s="15">
        <v>0</v>
      </c>
      <c r="J48" s="51">
        <f>'8.2.NPA II'!N48</f>
        <v>0</v>
      </c>
      <c r="K48" s="52" t="e">
        <f t="shared" si="2"/>
        <v>#DIV/0!</v>
      </c>
      <c r="L48" s="15">
        <v>0</v>
      </c>
      <c r="M48" s="51">
        <f>'8.2.NPA II'!R48</f>
        <v>0</v>
      </c>
      <c r="N48" s="52" t="e">
        <f t="shared" si="3"/>
        <v>#DIV/0!</v>
      </c>
      <c r="O48" s="15">
        <v>0</v>
      </c>
      <c r="P48" s="51">
        <f>'8.1.NPA I'!F48</f>
        <v>0</v>
      </c>
      <c r="Q48" s="52" t="e">
        <f t="shared" si="4"/>
        <v>#DIV/0!</v>
      </c>
    </row>
    <row r="49" spans="1:17" ht="15" customHeight="1" x14ac:dyDescent="0.25">
      <c r="A49" s="13">
        <v>37</v>
      </c>
      <c r="B49" s="13" t="s">
        <v>50</v>
      </c>
      <c r="C49" s="15">
        <v>0</v>
      </c>
      <c r="D49" s="51">
        <f>'8.2.NPA II'!F49</f>
        <v>0</v>
      </c>
      <c r="E49" s="52" t="e">
        <f t="shared" si="0"/>
        <v>#DIV/0!</v>
      </c>
      <c r="F49" s="15">
        <v>20</v>
      </c>
      <c r="G49" s="51">
        <f>'8.2.NPA II'!J49</f>
        <v>9</v>
      </c>
      <c r="H49" s="52">
        <f t="shared" si="1"/>
        <v>45</v>
      </c>
      <c r="I49" s="15">
        <v>0</v>
      </c>
      <c r="J49" s="51">
        <f>'8.2.NPA II'!N49</f>
        <v>0</v>
      </c>
      <c r="K49" s="52" t="e">
        <f t="shared" si="2"/>
        <v>#DIV/0!</v>
      </c>
      <c r="L49" s="15">
        <v>0</v>
      </c>
      <c r="M49" s="51">
        <f>'8.2.NPA II'!R49</f>
        <v>0</v>
      </c>
      <c r="N49" s="52" t="e">
        <f t="shared" si="3"/>
        <v>#DIV/0!</v>
      </c>
      <c r="O49" s="15">
        <v>0</v>
      </c>
      <c r="P49" s="51">
        <f>'8.1.NPA I'!F49</f>
        <v>0</v>
      </c>
      <c r="Q49" s="52" t="e">
        <f t="shared" si="4"/>
        <v>#DIV/0!</v>
      </c>
    </row>
    <row r="50" spans="1:17" ht="15" customHeight="1" x14ac:dyDescent="0.25">
      <c r="A50" s="13">
        <v>38</v>
      </c>
      <c r="B50" s="13" t="s">
        <v>51</v>
      </c>
      <c r="C50" s="15">
        <v>0</v>
      </c>
      <c r="D50" s="51">
        <f>'8.2.NPA II'!F50</f>
        <v>0</v>
      </c>
      <c r="E50" s="52" t="e">
        <f t="shared" si="0"/>
        <v>#DIV/0!</v>
      </c>
      <c r="F50" s="15">
        <v>0</v>
      </c>
      <c r="G50" s="51">
        <f>'8.2.NPA II'!J50</f>
        <v>0</v>
      </c>
      <c r="H50" s="52" t="e">
        <f t="shared" si="1"/>
        <v>#DIV/0!</v>
      </c>
      <c r="I50" s="15">
        <v>0</v>
      </c>
      <c r="J50" s="51">
        <f>'8.2.NPA II'!N50</f>
        <v>0</v>
      </c>
      <c r="K50" s="52" t="e">
        <f t="shared" si="2"/>
        <v>#DIV/0!</v>
      </c>
      <c r="L50" s="15">
        <v>0</v>
      </c>
      <c r="M50" s="51">
        <f>'8.2.NPA II'!R50</f>
        <v>0</v>
      </c>
      <c r="N50" s="52" t="e">
        <f t="shared" si="3"/>
        <v>#DIV/0!</v>
      </c>
      <c r="O50" s="15">
        <v>0</v>
      </c>
      <c r="P50" s="51">
        <f>'8.1.NPA I'!F50</f>
        <v>0</v>
      </c>
      <c r="Q50" s="52" t="e">
        <f t="shared" si="4"/>
        <v>#DIV/0!</v>
      </c>
    </row>
    <row r="51" spans="1:17" ht="15" customHeight="1" x14ac:dyDescent="0.25">
      <c r="A51" s="13">
        <v>39</v>
      </c>
      <c r="B51" s="13" t="s">
        <v>52</v>
      </c>
      <c r="C51" s="15">
        <v>0</v>
      </c>
      <c r="D51" s="51">
        <f>'8.2.NPA II'!F51</f>
        <v>0</v>
      </c>
      <c r="E51" s="52" t="e">
        <f t="shared" si="0"/>
        <v>#DIV/0!</v>
      </c>
      <c r="F51" s="15">
        <v>0</v>
      </c>
      <c r="G51" s="51">
        <f>'8.2.NPA II'!J51</f>
        <v>13.6</v>
      </c>
      <c r="H51" s="52" t="e">
        <f t="shared" si="1"/>
        <v>#DIV/0!</v>
      </c>
      <c r="I51" s="15">
        <v>0</v>
      </c>
      <c r="J51" s="51">
        <f>'8.2.NPA II'!N51</f>
        <v>0</v>
      </c>
      <c r="K51" s="52" t="e">
        <f t="shared" si="2"/>
        <v>#DIV/0!</v>
      </c>
      <c r="L51" s="15">
        <v>0</v>
      </c>
      <c r="M51" s="51">
        <f>'8.2.NPA II'!R51</f>
        <v>1</v>
      </c>
      <c r="N51" s="52" t="e">
        <f t="shared" si="3"/>
        <v>#DIV/0!</v>
      </c>
      <c r="O51" s="15">
        <v>0</v>
      </c>
      <c r="P51" s="51">
        <f>'8.1.NPA I'!F51</f>
        <v>0</v>
      </c>
      <c r="Q51" s="52" t="e">
        <f t="shared" si="4"/>
        <v>#DIV/0!</v>
      </c>
    </row>
    <row r="52" spans="1:17" ht="15" customHeight="1" x14ac:dyDescent="0.25">
      <c r="A52" s="13">
        <v>40</v>
      </c>
      <c r="B52" s="13" t="s">
        <v>53</v>
      </c>
      <c r="C52" s="15">
        <v>0</v>
      </c>
      <c r="D52" s="51">
        <f>'8.2.NPA II'!F52</f>
        <v>0</v>
      </c>
      <c r="E52" s="52" t="e">
        <f t="shared" si="0"/>
        <v>#DIV/0!</v>
      </c>
      <c r="F52" s="15">
        <v>0</v>
      </c>
      <c r="G52" s="51">
        <f>'8.2.NPA II'!J52</f>
        <v>0</v>
      </c>
      <c r="H52" s="52" t="e">
        <f t="shared" si="1"/>
        <v>#DIV/0!</v>
      </c>
      <c r="I52" s="15">
        <v>0</v>
      </c>
      <c r="J52" s="51">
        <f>'8.2.NPA II'!N52</f>
        <v>0</v>
      </c>
      <c r="K52" s="52" t="e">
        <f t="shared" si="2"/>
        <v>#DIV/0!</v>
      </c>
      <c r="L52" s="15">
        <v>0</v>
      </c>
      <c r="M52" s="51">
        <f>'8.2.NPA II'!R52</f>
        <v>0</v>
      </c>
      <c r="N52" s="52" t="e">
        <f t="shared" si="3"/>
        <v>#DIV/0!</v>
      </c>
      <c r="O52" s="15">
        <v>0</v>
      </c>
      <c r="P52" s="51">
        <f>'8.1.NPA I'!F52</f>
        <v>0</v>
      </c>
      <c r="Q52" s="52" t="e">
        <f t="shared" si="4"/>
        <v>#DIV/0!</v>
      </c>
    </row>
    <row r="53" spans="1:17" ht="15" customHeight="1" x14ac:dyDescent="0.25">
      <c r="A53" s="13">
        <v>41</v>
      </c>
      <c r="B53" s="13" t="s">
        <v>54</v>
      </c>
      <c r="C53" s="15">
        <v>0</v>
      </c>
      <c r="D53" s="51">
        <f>'8.2.NPA II'!F53</f>
        <v>0</v>
      </c>
      <c r="E53" s="52" t="e">
        <f t="shared" si="0"/>
        <v>#DIV/0!</v>
      </c>
      <c r="F53" s="15">
        <v>0</v>
      </c>
      <c r="G53" s="51">
        <f>'8.2.NPA II'!J53</f>
        <v>0</v>
      </c>
      <c r="H53" s="52" t="e">
        <f t="shared" si="1"/>
        <v>#DIV/0!</v>
      </c>
      <c r="I53" s="15">
        <v>0</v>
      </c>
      <c r="J53" s="51">
        <f>'8.2.NPA II'!N53</f>
        <v>0</v>
      </c>
      <c r="K53" s="52" t="e">
        <f t="shared" si="2"/>
        <v>#DIV/0!</v>
      </c>
      <c r="L53" s="15">
        <v>0</v>
      </c>
      <c r="M53" s="51">
        <f>'8.2.NPA II'!R53</f>
        <v>0</v>
      </c>
      <c r="N53" s="52" t="e">
        <f t="shared" si="3"/>
        <v>#DIV/0!</v>
      </c>
      <c r="O53" s="15">
        <v>0</v>
      </c>
      <c r="P53" s="51">
        <f>'8.1.NPA I'!F53</f>
        <v>0</v>
      </c>
      <c r="Q53" s="52" t="e">
        <f t="shared" si="4"/>
        <v>#DIV/0!</v>
      </c>
    </row>
    <row r="54" spans="1:17" ht="15" customHeight="1" x14ac:dyDescent="0.25">
      <c r="A54" s="13">
        <v>42</v>
      </c>
      <c r="B54" s="13" t="s">
        <v>55</v>
      </c>
      <c r="C54" s="15">
        <v>0</v>
      </c>
      <c r="D54" s="51">
        <f>'8.2.NPA II'!F54</f>
        <v>0</v>
      </c>
      <c r="E54" s="52" t="e">
        <f t="shared" si="0"/>
        <v>#DIV/0!</v>
      </c>
      <c r="F54" s="15">
        <v>0</v>
      </c>
      <c r="G54" s="51">
        <f>'8.2.NPA II'!J54</f>
        <v>0</v>
      </c>
      <c r="H54" s="52" t="e">
        <f t="shared" si="1"/>
        <v>#DIV/0!</v>
      </c>
      <c r="I54" s="15">
        <v>0</v>
      </c>
      <c r="J54" s="51">
        <f>'8.2.NPA II'!N54</f>
        <v>0</v>
      </c>
      <c r="K54" s="52" t="e">
        <f t="shared" si="2"/>
        <v>#DIV/0!</v>
      </c>
      <c r="L54" s="15">
        <v>0</v>
      </c>
      <c r="M54" s="51">
        <f>'8.2.NPA II'!R54</f>
        <v>0</v>
      </c>
      <c r="N54" s="52" t="e">
        <f t="shared" si="3"/>
        <v>#DIV/0!</v>
      </c>
      <c r="O54" s="15">
        <v>0</v>
      </c>
      <c r="P54" s="51">
        <f>'8.1.NPA I'!F54</f>
        <v>0</v>
      </c>
      <c r="Q54" s="52" t="e">
        <f t="shared" si="4"/>
        <v>#DIV/0!</v>
      </c>
    </row>
    <row r="55" spans="1:17" ht="15" customHeight="1" x14ac:dyDescent="0.25">
      <c r="A55" s="13">
        <v>43</v>
      </c>
      <c r="B55" s="13" t="s">
        <v>56</v>
      </c>
      <c r="C55" s="15">
        <v>0</v>
      </c>
      <c r="D55" s="51">
        <f>'8.2.NPA II'!F55</f>
        <v>0</v>
      </c>
      <c r="E55" s="52" t="e">
        <f t="shared" si="0"/>
        <v>#DIV/0!</v>
      </c>
      <c r="F55" s="15">
        <v>0</v>
      </c>
      <c r="G55" s="51">
        <f>'8.2.NPA II'!J55</f>
        <v>0</v>
      </c>
      <c r="H55" s="52" t="e">
        <f t="shared" si="1"/>
        <v>#DIV/0!</v>
      </c>
      <c r="I55" s="15">
        <v>0</v>
      </c>
      <c r="J55" s="51">
        <f>'8.2.NPA II'!N55</f>
        <v>0</v>
      </c>
      <c r="K55" s="52" t="e">
        <f t="shared" si="2"/>
        <v>#DIV/0!</v>
      </c>
      <c r="L55" s="15">
        <v>0</v>
      </c>
      <c r="M55" s="51">
        <f>'8.2.NPA II'!R55</f>
        <v>0</v>
      </c>
      <c r="N55" s="52" t="e">
        <f t="shared" si="3"/>
        <v>#DIV/0!</v>
      </c>
      <c r="O55" s="15">
        <v>0</v>
      </c>
      <c r="P55" s="51">
        <f>'8.1.NPA I'!F55</f>
        <v>0</v>
      </c>
      <c r="Q55" s="52" t="e">
        <f t="shared" si="4"/>
        <v>#DIV/0!</v>
      </c>
    </row>
    <row r="56" spans="1:17" ht="15" customHeight="1" x14ac:dyDescent="0.25">
      <c r="A56" s="13">
        <v>44</v>
      </c>
      <c r="B56" s="13" t="s">
        <v>57</v>
      </c>
      <c r="C56" s="15">
        <v>0</v>
      </c>
      <c r="D56" s="51">
        <f>'8.2.NPA II'!F56</f>
        <v>0</v>
      </c>
      <c r="E56" s="52" t="e">
        <f t="shared" si="0"/>
        <v>#DIV/0!</v>
      </c>
      <c r="F56" s="15">
        <v>0</v>
      </c>
      <c r="G56" s="51">
        <f>'8.2.NPA II'!J56</f>
        <v>0</v>
      </c>
      <c r="H56" s="52" t="e">
        <f t="shared" si="1"/>
        <v>#DIV/0!</v>
      </c>
      <c r="I56" s="15">
        <v>0</v>
      </c>
      <c r="J56" s="51">
        <f>'8.2.NPA II'!N56</f>
        <v>0</v>
      </c>
      <c r="K56" s="52" t="e">
        <f t="shared" si="2"/>
        <v>#DIV/0!</v>
      </c>
      <c r="L56" s="15">
        <v>0</v>
      </c>
      <c r="M56" s="51">
        <f>'8.2.NPA II'!R56</f>
        <v>0</v>
      </c>
      <c r="N56" s="52" t="e">
        <f t="shared" si="3"/>
        <v>#DIV/0!</v>
      </c>
      <c r="O56" s="15">
        <v>0</v>
      </c>
      <c r="P56" s="51">
        <f>'8.1.NPA I'!F56</f>
        <v>0</v>
      </c>
      <c r="Q56" s="52" t="e">
        <f t="shared" si="4"/>
        <v>#DIV/0!</v>
      </c>
    </row>
    <row r="57" spans="1:17" ht="15" customHeight="1" x14ac:dyDescent="0.25">
      <c r="A57" s="13">
        <v>45</v>
      </c>
      <c r="B57" s="13" t="s">
        <v>58</v>
      </c>
      <c r="C57" s="15">
        <v>0</v>
      </c>
      <c r="D57" s="51">
        <f>'8.2.NPA II'!F57</f>
        <v>0</v>
      </c>
      <c r="E57" s="52" t="e">
        <f t="shared" si="0"/>
        <v>#DIV/0!</v>
      </c>
      <c r="F57" s="15">
        <v>0</v>
      </c>
      <c r="G57" s="51">
        <f>'8.2.NPA II'!J57</f>
        <v>0</v>
      </c>
      <c r="H57" s="52" t="e">
        <f t="shared" si="1"/>
        <v>#DIV/0!</v>
      </c>
      <c r="I57" s="15">
        <v>0</v>
      </c>
      <c r="J57" s="51">
        <f>'8.2.NPA II'!N57</f>
        <v>0</v>
      </c>
      <c r="K57" s="52" t="e">
        <f t="shared" si="2"/>
        <v>#DIV/0!</v>
      </c>
      <c r="L57" s="15">
        <v>0</v>
      </c>
      <c r="M57" s="51">
        <f>'8.2.NPA II'!R57</f>
        <v>0</v>
      </c>
      <c r="N57" s="52" t="e">
        <f t="shared" si="3"/>
        <v>#DIV/0!</v>
      </c>
      <c r="O57" s="15">
        <v>0</v>
      </c>
      <c r="P57" s="51">
        <f>'8.1.NPA I'!F57</f>
        <v>0</v>
      </c>
      <c r="Q57" s="52" t="e">
        <f t="shared" si="4"/>
        <v>#DIV/0!</v>
      </c>
    </row>
    <row r="58" spans="1:17" ht="15" customHeight="1" thickBot="1" x14ac:dyDescent="0.3">
      <c r="A58" s="53">
        <v>46</v>
      </c>
      <c r="B58" s="53" t="s">
        <v>295</v>
      </c>
      <c r="C58" s="54">
        <v>0</v>
      </c>
      <c r="D58" s="55">
        <f>'8.2.NPA II'!F58</f>
        <v>0</v>
      </c>
      <c r="E58" s="56" t="e">
        <f t="shared" si="0"/>
        <v>#DIV/0!</v>
      </c>
      <c r="F58" s="54">
        <v>0</v>
      </c>
      <c r="G58" s="55">
        <f>'8.2.NPA II'!J58</f>
        <v>0</v>
      </c>
      <c r="H58" s="56" t="e">
        <f t="shared" si="1"/>
        <v>#DIV/0!</v>
      </c>
      <c r="I58" s="54">
        <v>0</v>
      </c>
      <c r="J58" s="55">
        <f>'8.2.NPA II'!N58</f>
        <v>0</v>
      </c>
      <c r="K58" s="56" t="e">
        <f t="shared" si="2"/>
        <v>#DIV/0!</v>
      </c>
      <c r="L58" s="54">
        <v>0</v>
      </c>
      <c r="M58" s="55">
        <f>'8.2.NPA II'!R58</f>
        <v>0</v>
      </c>
      <c r="N58" s="56" t="e">
        <f t="shared" si="3"/>
        <v>#DIV/0!</v>
      </c>
      <c r="O58" s="54">
        <v>0</v>
      </c>
      <c r="P58" s="55">
        <f>'8.1.NPA I'!F58</f>
        <v>0</v>
      </c>
      <c r="Q58" s="56" t="e">
        <f t="shared" si="4"/>
        <v>#DIV/0!</v>
      </c>
    </row>
    <row r="59" spans="1:17" ht="15" customHeight="1" thickBot="1" x14ac:dyDescent="0.3">
      <c r="A59" s="61"/>
      <c r="B59" s="62" t="s">
        <v>34</v>
      </c>
      <c r="C59" s="63">
        <f>SUM(C40:C58)</f>
        <v>173</v>
      </c>
      <c r="D59" s="63">
        <f t="shared" ref="D59:P59" si="7">SUM(D40:D58)</f>
        <v>0</v>
      </c>
      <c r="E59" s="81">
        <f t="shared" si="0"/>
        <v>0</v>
      </c>
      <c r="F59" s="63">
        <f t="shared" si="7"/>
        <v>88</v>
      </c>
      <c r="G59" s="63">
        <f t="shared" si="7"/>
        <v>132.6</v>
      </c>
      <c r="H59" s="81">
        <f t="shared" si="1"/>
        <v>150.68181818181819</v>
      </c>
      <c r="I59" s="63">
        <f t="shared" si="7"/>
        <v>60</v>
      </c>
      <c r="J59" s="63">
        <f t="shared" si="7"/>
        <v>0</v>
      </c>
      <c r="K59" s="81">
        <f t="shared" si="2"/>
        <v>0</v>
      </c>
      <c r="L59" s="63">
        <f t="shared" si="7"/>
        <v>24</v>
      </c>
      <c r="M59" s="63">
        <f t="shared" si="7"/>
        <v>1</v>
      </c>
      <c r="N59" s="81">
        <f t="shared" si="3"/>
        <v>4.1666666666666661</v>
      </c>
      <c r="O59" s="63">
        <f t="shared" si="7"/>
        <v>0</v>
      </c>
      <c r="P59" s="63">
        <f t="shared" si="7"/>
        <v>0</v>
      </c>
      <c r="Q59" s="64" t="e">
        <f t="shared" si="4"/>
        <v>#DIV/0!</v>
      </c>
    </row>
    <row r="60" spans="1:17" ht="15" customHeight="1" x14ac:dyDescent="0.25">
      <c r="A60" s="57">
        <v>47</v>
      </c>
      <c r="B60" s="57" t="s">
        <v>59</v>
      </c>
      <c r="C60" s="58">
        <v>20368</v>
      </c>
      <c r="D60" s="59">
        <f>'8.2.NPA II'!F60</f>
        <v>74</v>
      </c>
      <c r="E60" s="60">
        <f t="shared" si="0"/>
        <v>0.36331500392772981</v>
      </c>
      <c r="F60" s="58">
        <v>220</v>
      </c>
      <c r="G60" s="59">
        <f>'8.2.NPA II'!J60</f>
        <v>26</v>
      </c>
      <c r="H60" s="60">
        <f t="shared" si="1"/>
        <v>11.818181818181818</v>
      </c>
      <c r="I60" s="58">
        <v>2381</v>
      </c>
      <c r="J60" s="59">
        <f>'8.2.NPA II'!N60</f>
        <v>0</v>
      </c>
      <c r="K60" s="60">
        <f t="shared" si="2"/>
        <v>0</v>
      </c>
      <c r="L60" s="58">
        <v>2747</v>
      </c>
      <c r="M60" s="59">
        <f>'8.2.NPA II'!R60</f>
        <v>149</v>
      </c>
      <c r="N60" s="60">
        <f t="shared" si="3"/>
        <v>5.4240990171095742</v>
      </c>
      <c r="O60" s="58">
        <v>23429</v>
      </c>
      <c r="P60" s="59">
        <f>'8.1.NPA I'!F60</f>
        <v>1456</v>
      </c>
      <c r="Q60" s="60">
        <f t="shared" si="4"/>
        <v>6.2145204660890352</v>
      </c>
    </row>
    <row r="61" spans="1:17" ht="15" customHeight="1" x14ac:dyDescent="0.25">
      <c r="A61" s="13">
        <v>48</v>
      </c>
      <c r="B61" s="13" t="s">
        <v>60</v>
      </c>
      <c r="C61" s="15">
        <v>33955</v>
      </c>
      <c r="D61" s="51">
        <f>'8.2.NPA II'!F61</f>
        <v>384</v>
      </c>
      <c r="E61" s="52">
        <f t="shared" si="0"/>
        <v>1.1309085554410248</v>
      </c>
      <c r="F61" s="15">
        <v>12894</v>
      </c>
      <c r="G61" s="51">
        <f>'8.2.NPA II'!J61</f>
        <v>7</v>
      </c>
      <c r="H61" s="52">
        <f t="shared" si="1"/>
        <v>5.428881650380022E-2</v>
      </c>
      <c r="I61" s="15">
        <v>4633</v>
      </c>
      <c r="J61" s="51">
        <f>'8.2.NPA II'!N61</f>
        <v>0</v>
      </c>
      <c r="K61" s="52">
        <f t="shared" si="2"/>
        <v>0</v>
      </c>
      <c r="L61" s="15">
        <v>2455</v>
      </c>
      <c r="M61" s="51">
        <f>'8.2.NPA II'!R61</f>
        <v>116</v>
      </c>
      <c r="N61" s="52">
        <f t="shared" si="3"/>
        <v>4.7250509164969454</v>
      </c>
      <c r="O61" s="15">
        <v>33954</v>
      </c>
      <c r="P61" s="51">
        <f>'8.1.NPA I'!F61</f>
        <v>1161</v>
      </c>
      <c r="Q61" s="52">
        <f t="shared" si="4"/>
        <v>3.419332037462449</v>
      </c>
    </row>
    <row r="62" spans="1:17" ht="15" customHeight="1" thickBot="1" x14ac:dyDescent="0.3">
      <c r="A62" s="53">
        <v>49</v>
      </c>
      <c r="B62" s="53" t="s">
        <v>61</v>
      </c>
      <c r="C62" s="54">
        <v>0</v>
      </c>
      <c r="D62" s="55">
        <f>'8.2.NPA II'!F62</f>
        <v>199.12</v>
      </c>
      <c r="E62" s="56" t="e">
        <f t="shared" si="0"/>
        <v>#DIV/0!</v>
      </c>
      <c r="F62" s="54">
        <v>244</v>
      </c>
      <c r="G62" s="55">
        <f>'8.2.NPA II'!J62</f>
        <v>0</v>
      </c>
      <c r="H62" s="56">
        <f t="shared" si="1"/>
        <v>0</v>
      </c>
      <c r="I62" s="54">
        <v>1545</v>
      </c>
      <c r="J62" s="55">
        <f>'8.2.NPA II'!N62</f>
        <v>0</v>
      </c>
      <c r="K62" s="56">
        <f t="shared" si="2"/>
        <v>0</v>
      </c>
      <c r="L62" s="54">
        <v>1200</v>
      </c>
      <c r="M62" s="55">
        <f>'8.2.NPA II'!R62</f>
        <v>157.13999999999999</v>
      </c>
      <c r="N62" s="56">
        <f t="shared" si="3"/>
        <v>13.094999999999999</v>
      </c>
      <c r="O62" s="54">
        <v>25738</v>
      </c>
      <c r="P62" s="55">
        <f>'8.1.NPA I'!F62</f>
        <v>577.58000000000004</v>
      </c>
      <c r="Q62" s="56">
        <f t="shared" si="4"/>
        <v>2.2440749086953145</v>
      </c>
    </row>
    <row r="63" spans="1:17" ht="15" customHeight="1" thickBot="1" x14ac:dyDescent="0.3">
      <c r="A63" s="61"/>
      <c r="B63" s="62" t="s">
        <v>34</v>
      </c>
      <c r="C63" s="63">
        <f>SUM(C60:C62)</f>
        <v>54323</v>
      </c>
      <c r="D63" s="63">
        <f t="shared" ref="D63:P63" si="8">SUM(D60:D62)</f>
        <v>657.12</v>
      </c>
      <c r="E63" s="81">
        <f t="shared" si="0"/>
        <v>1.2096533696592604</v>
      </c>
      <c r="F63" s="63">
        <f t="shared" si="8"/>
        <v>13358</v>
      </c>
      <c r="G63" s="63">
        <f t="shared" si="8"/>
        <v>33</v>
      </c>
      <c r="H63" s="81">
        <f t="shared" si="1"/>
        <v>0.24704297050456656</v>
      </c>
      <c r="I63" s="63">
        <f t="shared" si="8"/>
        <v>8559</v>
      </c>
      <c r="J63" s="63">
        <f t="shared" si="8"/>
        <v>0</v>
      </c>
      <c r="K63" s="81">
        <f t="shared" si="2"/>
        <v>0</v>
      </c>
      <c r="L63" s="63">
        <f t="shared" si="8"/>
        <v>6402</v>
      </c>
      <c r="M63" s="63">
        <f t="shared" si="8"/>
        <v>422.14</v>
      </c>
      <c r="N63" s="81">
        <f t="shared" si="3"/>
        <v>6.593876913464543</v>
      </c>
      <c r="O63" s="63">
        <f t="shared" si="8"/>
        <v>83121</v>
      </c>
      <c r="P63" s="63">
        <f t="shared" si="8"/>
        <v>3194.58</v>
      </c>
      <c r="Q63" s="64">
        <f t="shared" si="4"/>
        <v>3.8432886996065974</v>
      </c>
    </row>
    <row r="64" spans="1:17" ht="15" customHeight="1" x14ac:dyDescent="0.25">
      <c r="A64" s="57">
        <v>50</v>
      </c>
      <c r="B64" s="57" t="s">
        <v>62</v>
      </c>
      <c r="C64" s="58">
        <v>0</v>
      </c>
      <c r="D64" s="59">
        <f>'8.2.NPA II'!F64</f>
        <v>0</v>
      </c>
      <c r="E64" s="60" t="e">
        <f t="shared" si="0"/>
        <v>#DIV/0!</v>
      </c>
      <c r="F64" s="58">
        <v>0</v>
      </c>
      <c r="G64" s="59">
        <f>'8.2.NPA II'!J64</f>
        <v>0</v>
      </c>
      <c r="H64" s="60" t="e">
        <f t="shared" si="1"/>
        <v>#DIV/0!</v>
      </c>
      <c r="I64" s="58">
        <v>0</v>
      </c>
      <c r="J64" s="59">
        <f>'8.2.NPA II'!N64</f>
        <v>0</v>
      </c>
      <c r="K64" s="60" t="e">
        <f t="shared" si="2"/>
        <v>#DIV/0!</v>
      </c>
      <c r="L64" s="58">
        <v>0</v>
      </c>
      <c r="M64" s="59">
        <f>'8.2.NPA II'!R64</f>
        <v>0</v>
      </c>
      <c r="N64" s="60" t="e">
        <f t="shared" si="3"/>
        <v>#DIV/0!</v>
      </c>
      <c r="O64" s="58">
        <v>0</v>
      </c>
      <c r="P64" s="59">
        <f>'8.1.NPA I'!F64</f>
        <v>0</v>
      </c>
      <c r="Q64" s="60" t="e">
        <f t="shared" si="4"/>
        <v>#DIV/0!</v>
      </c>
    </row>
    <row r="65" spans="1:17" ht="15" customHeight="1" thickBot="1" x14ac:dyDescent="0.3">
      <c r="A65" s="53">
        <v>51</v>
      </c>
      <c r="B65" s="53" t="s">
        <v>63</v>
      </c>
      <c r="C65" s="54">
        <v>0</v>
      </c>
      <c r="D65" s="55">
        <f>'8.2.NPA II'!F65</f>
        <v>0</v>
      </c>
      <c r="E65" s="56" t="e">
        <f t="shared" si="0"/>
        <v>#DIV/0!</v>
      </c>
      <c r="F65" s="54">
        <v>0</v>
      </c>
      <c r="G65" s="55">
        <f>'8.2.NPA II'!J65</f>
        <v>0</v>
      </c>
      <c r="H65" s="56" t="e">
        <f t="shared" si="1"/>
        <v>#DIV/0!</v>
      </c>
      <c r="I65" s="54">
        <v>1</v>
      </c>
      <c r="J65" s="55">
        <f>'8.2.NPA II'!N65</f>
        <v>0</v>
      </c>
      <c r="K65" s="56">
        <f t="shared" si="2"/>
        <v>0</v>
      </c>
      <c r="L65" s="54">
        <v>1</v>
      </c>
      <c r="M65" s="55">
        <f>'8.2.NPA II'!R65</f>
        <v>0</v>
      </c>
      <c r="N65" s="56">
        <f t="shared" si="3"/>
        <v>0</v>
      </c>
      <c r="O65" s="54">
        <v>0</v>
      </c>
      <c r="P65" s="55">
        <f>'8.1.NPA I'!F65</f>
        <v>0</v>
      </c>
      <c r="Q65" s="56" t="e">
        <f t="shared" si="4"/>
        <v>#DIV/0!</v>
      </c>
    </row>
    <row r="66" spans="1:17" ht="15" customHeight="1" thickBot="1" x14ac:dyDescent="0.3">
      <c r="A66" s="61"/>
      <c r="B66" s="62" t="s">
        <v>34</v>
      </c>
      <c r="C66" s="63">
        <f>SUM(C64:C65)</f>
        <v>0</v>
      </c>
      <c r="D66" s="63">
        <f t="shared" ref="D66:P66" si="9">SUM(D64:D65)</f>
        <v>0</v>
      </c>
      <c r="E66" s="81" t="e">
        <f t="shared" si="0"/>
        <v>#DIV/0!</v>
      </c>
      <c r="F66" s="63">
        <f t="shared" si="9"/>
        <v>0</v>
      </c>
      <c r="G66" s="63">
        <f t="shared" si="9"/>
        <v>0</v>
      </c>
      <c r="H66" s="81" t="e">
        <f t="shared" si="1"/>
        <v>#DIV/0!</v>
      </c>
      <c r="I66" s="63">
        <f t="shared" si="9"/>
        <v>1</v>
      </c>
      <c r="J66" s="63">
        <f t="shared" si="9"/>
        <v>0</v>
      </c>
      <c r="K66" s="81">
        <f t="shared" si="2"/>
        <v>0</v>
      </c>
      <c r="L66" s="63">
        <f t="shared" si="9"/>
        <v>1</v>
      </c>
      <c r="M66" s="63">
        <f t="shared" si="9"/>
        <v>0</v>
      </c>
      <c r="N66" s="81">
        <f t="shared" si="3"/>
        <v>0</v>
      </c>
      <c r="O66" s="63">
        <f t="shared" si="9"/>
        <v>0</v>
      </c>
      <c r="P66" s="63">
        <f t="shared" si="9"/>
        <v>0</v>
      </c>
      <c r="Q66" s="64" t="e">
        <f t="shared" si="4"/>
        <v>#DIV/0!</v>
      </c>
    </row>
    <row r="67" spans="1:17" ht="15" customHeight="1" thickBot="1" x14ac:dyDescent="0.3">
      <c r="A67" s="309" t="s">
        <v>11</v>
      </c>
      <c r="B67" s="310"/>
      <c r="C67" s="63">
        <f>C66+C63+C59+C39+C32</f>
        <v>191020</v>
      </c>
      <c r="D67" s="63">
        <f t="shared" ref="D67:P67" si="10">D66+D63+D59+D39+D32</f>
        <v>3131.45</v>
      </c>
      <c r="E67" s="81">
        <f t="shared" si="0"/>
        <v>1.6393309601088888</v>
      </c>
      <c r="F67" s="63">
        <f t="shared" si="10"/>
        <v>35975.9</v>
      </c>
      <c r="G67" s="63">
        <f t="shared" si="10"/>
        <v>6559.08</v>
      </c>
      <c r="H67" s="81">
        <f t="shared" si="1"/>
        <v>18.231871892016599</v>
      </c>
      <c r="I67" s="63">
        <f t="shared" si="10"/>
        <v>26106</v>
      </c>
      <c r="J67" s="63">
        <f t="shared" si="10"/>
        <v>712.68000000000006</v>
      </c>
      <c r="K67" s="81">
        <f t="shared" si="2"/>
        <v>2.7299471385888303</v>
      </c>
      <c r="L67" s="63">
        <f t="shared" si="10"/>
        <v>22925</v>
      </c>
      <c r="M67" s="63">
        <f t="shared" si="10"/>
        <v>1826.2400000000002</v>
      </c>
      <c r="N67" s="81">
        <f t="shared" si="3"/>
        <v>7.9661504907306444</v>
      </c>
      <c r="O67" s="63">
        <f t="shared" si="10"/>
        <v>234340</v>
      </c>
      <c r="P67" s="63">
        <f t="shared" si="10"/>
        <v>12492.12</v>
      </c>
      <c r="Q67" s="64">
        <f t="shared" si="4"/>
        <v>5.3307672612443469</v>
      </c>
    </row>
  </sheetData>
  <mergeCells count="14">
    <mergeCell ref="A1:Q1"/>
    <mergeCell ref="A2:Q2"/>
    <mergeCell ref="A4:Q4"/>
    <mergeCell ref="A5:Q5"/>
    <mergeCell ref="A67:B67"/>
    <mergeCell ref="S6:AD6"/>
    <mergeCell ref="A8:A9"/>
    <mergeCell ref="B8:B9"/>
    <mergeCell ref="C8:E8"/>
    <mergeCell ref="F8:H8"/>
    <mergeCell ref="I8:K8"/>
    <mergeCell ref="L8:N8"/>
    <mergeCell ref="O8:Q8"/>
    <mergeCell ref="A6:Q6"/>
  </mergeCells>
  <pageMargins left="0.70866141732283472" right="0.70866141732283472" top="0.74803149606299213" bottom="0.74803149606299213" header="0.31496062992125984" footer="0.31496062992125984"/>
  <pageSetup scale="80" orientation="landscape" r:id="rId1"/>
  <colBreaks count="1" manualBreakCount="1">
    <brk id="18" max="1048575" man="1"/>
  </colBreaks>
  <drawing r:id="rId2"/>
  <legacyDrawing r:id="rId3"/>
  <controls>
    <mc:AlternateContent xmlns:mc="http://schemas.openxmlformats.org/markup-compatibility/2006">
      <mc:Choice Requires="x14">
        <control shapeId="14337" r:id="rId4" name="Control 1">
          <controlPr defaultSize="0" r:id="rId5">
            <anchor moveWithCells="1">
              <from>
                <xdr:col>18</xdr:col>
                <xdr:colOff>0</xdr:colOff>
                <xdr:row>5</xdr:row>
                <xdr:rowOff>0</xdr:rowOff>
              </from>
              <to>
                <xdr:col>19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14337" r:id="rId4" name="Control 1"/>
      </mc:Fallback>
    </mc:AlternateContent>
    <mc:AlternateContent xmlns:mc="http://schemas.openxmlformats.org/markup-compatibility/2006">
      <mc:Choice Requires="x14">
        <control shapeId="14338" r:id="rId6" name="Control 2">
          <controlPr defaultSize="0" r:id="rId5">
            <anchor moveWithCells="1">
              <from>
                <xdr:col>18</xdr:col>
                <xdr:colOff>0</xdr:colOff>
                <xdr:row>39</xdr:row>
                <xdr:rowOff>0</xdr:rowOff>
              </from>
              <to>
                <xdr:col>19</xdr:col>
                <xdr:colOff>76200</xdr:colOff>
                <xdr:row>40</xdr:row>
                <xdr:rowOff>38100</xdr:rowOff>
              </to>
            </anchor>
          </controlPr>
        </control>
      </mc:Choice>
      <mc:Fallback>
        <control shapeId="14338" r:id="rId6" name="Control 2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P67"/>
  <sheetViews>
    <sheetView workbookViewId="0">
      <pane ySplit="9" topLeftCell="A38" activePane="bottomLeft" state="frozen"/>
      <selection pane="bottomLeft" activeCell="O49" sqref="O49"/>
    </sheetView>
  </sheetViews>
  <sheetFormatPr defaultRowHeight="15" x14ac:dyDescent="0.25"/>
  <cols>
    <col min="1" max="1" width="6" customWidth="1"/>
    <col min="2" max="2" width="26.7109375" customWidth="1"/>
    <col min="3" max="3" width="6" bestFit="1" customWidth="1"/>
    <col min="4" max="4" width="8.42578125" bestFit="1" customWidth="1"/>
    <col min="5" max="5" width="6" bestFit="1" customWidth="1"/>
    <col min="6" max="6" width="8.42578125" bestFit="1" customWidth="1"/>
    <col min="7" max="7" width="6" bestFit="1" customWidth="1"/>
    <col min="8" max="8" width="8.42578125" bestFit="1" customWidth="1"/>
    <col min="9" max="9" width="6" bestFit="1" customWidth="1"/>
    <col min="10" max="10" width="8.42578125" bestFit="1" customWidth="1"/>
    <col min="11" max="11" width="7" bestFit="1" customWidth="1"/>
    <col min="12" max="12" width="8.42578125" bestFit="1" customWidth="1"/>
    <col min="13" max="13" width="7" bestFit="1" customWidth="1"/>
    <col min="14" max="14" width="9.42578125" bestFit="1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</row>
    <row r="2" spans="1:42" ht="15" customHeight="1" thickBot="1" x14ac:dyDescent="0.3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42" ht="15.75" thickBot="1" x14ac:dyDescent="0.3">
      <c r="A3" s="1"/>
      <c r="N3" s="17" t="s">
        <v>311</v>
      </c>
    </row>
    <row r="4" spans="1:42" ht="15" customHeight="1" x14ac:dyDescent="0.25">
      <c r="A4" s="288" t="s">
        <v>142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</row>
    <row r="6" spans="1:42" ht="15" customHeight="1" x14ac:dyDescent="0.25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 t="s">
        <v>5</v>
      </c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8" spans="1:42" ht="27" customHeight="1" x14ac:dyDescent="0.25">
      <c r="A8" s="283" t="s">
        <v>6</v>
      </c>
      <c r="B8" s="283" t="s">
        <v>7</v>
      </c>
      <c r="C8" s="285" t="s">
        <v>294</v>
      </c>
      <c r="D8" s="287"/>
      <c r="E8" s="285" t="s">
        <v>143</v>
      </c>
      <c r="F8" s="287"/>
      <c r="G8" s="285" t="s">
        <v>144</v>
      </c>
      <c r="H8" s="287"/>
      <c r="I8" s="285" t="s">
        <v>145</v>
      </c>
      <c r="J8" s="287"/>
      <c r="K8" s="285" t="s">
        <v>146</v>
      </c>
      <c r="L8" s="287"/>
      <c r="M8" s="285" t="s">
        <v>11</v>
      </c>
      <c r="N8" s="287"/>
    </row>
    <row r="9" spans="1:42" ht="30" x14ac:dyDescent="0.25">
      <c r="A9" s="284"/>
      <c r="B9" s="284"/>
      <c r="C9" s="2" t="s">
        <v>112</v>
      </c>
      <c r="D9" s="2" t="s">
        <v>95</v>
      </c>
      <c r="E9" s="2" t="s">
        <v>112</v>
      </c>
      <c r="F9" s="2" t="s">
        <v>95</v>
      </c>
      <c r="G9" s="2" t="s">
        <v>112</v>
      </c>
      <c r="H9" s="2" t="s">
        <v>95</v>
      </c>
      <c r="I9" s="2" t="s">
        <v>112</v>
      </c>
      <c r="J9" s="2" t="s">
        <v>95</v>
      </c>
      <c r="K9" s="2" t="s">
        <v>112</v>
      </c>
      <c r="L9" s="2" t="s">
        <v>95</v>
      </c>
      <c r="M9" s="2" t="s">
        <v>112</v>
      </c>
      <c r="N9" s="2" t="s">
        <v>95</v>
      </c>
    </row>
    <row r="10" spans="1:42" x14ac:dyDescent="0.25">
      <c r="A10" s="5"/>
      <c r="N10" s="6"/>
    </row>
    <row r="11" spans="1:42" ht="15" customHeight="1" x14ac:dyDescent="0.25">
      <c r="A11" s="3">
        <v>1</v>
      </c>
      <c r="B11" s="3" t="s">
        <v>13</v>
      </c>
      <c r="C11" s="4">
        <v>147</v>
      </c>
      <c r="D11" s="4">
        <v>101</v>
      </c>
      <c r="E11" s="4">
        <v>231</v>
      </c>
      <c r="F11" s="4">
        <v>172</v>
      </c>
      <c r="G11" s="4">
        <v>268</v>
      </c>
      <c r="H11" s="4">
        <v>243</v>
      </c>
      <c r="I11" s="4">
        <v>322</v>
      </c>
      <c r="J11" s="4">
        <v>325</v>
      </c>
      <c r="K11" s="4">
        <v>433</v>
      </c>
      <c r="L11" s="4">
        <v>473</v>
      </c>
      <c r="M11" s="27">
        <f>K11+I11+G11+E11+C11</f>
        <v>1401</v>
      </c>
      <c r="N11" s="27">
        <f>L11+J11+H11+F11+D11</f>
        <v>1314</v>
      </c>
    </row>
    <row r="12" spans="1:42" ht="15" customHeight="1" x14ac:dyDescent="0.25">
      <c r="A12" s="3">
        <v>2</v>
      </c>
      <c r="B12" s="3" t="s">
        <v>14</v>
      </c>
      <c r="C12" s="4">
        <v>375</v>
      </c>
      <c r="D12" s="4">
        <v>151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27">
        <f t="shared" ref="M12:M65" si="0">K12+I12+G12+E12+C12</f>
        <v>375</v>
      </c>
      <c r="N12" s="27">
        <f t="shared" ref="N12:N65" si="1">L12+J12+H12+F12+D12</f>
        <v>151</v>
      </c>
    </row>
    <row r="13" spans="1:42" ht="15" customHeight="1" x14ac:dyDescent="0.25">
      <c r="A13" s="3">
        <v>3</v>
      </c>
      <c r="B13" s="3" t="s">
        <v>15</v>
      </c>
      <c r="C13" s="4">
        <v>0</v>
      </c>
      <c r="D13" s="4">
        <v>0</v>
      </c>
      <c r="E13" s="4">
        <v>0</v>
      </c>
      <c r="F13" s="4">
        <v>0</v>
      </c>
      <c r="G13" s="4">
        <v>4745</v>
      </c>
      <c r="H13" s="4">
        <v>2397</v>
      </c>
      <c r="I13" s="4">
        <v>129</v>
      </c>
      <c r="J13" s="4">
        <v>44</v>
      </c>
      <c r="K13" s="4">
        <v>1566</v>
      </c>
      <c r="L13" s="4">
        <v>84</v>
      </c>
      <c r="M13" s="27">
        <f t="shared" si="0"/>
        <v>6440</v>
      </c>
      <c r="N13" s="27">
        <f t="shared" si="1"/>
        <v>2525</v>
      </c>
    </row>
    <row r="14" spans="1:42" ht="15" customHeight="1" x14ac:dyDescent="0.25">
      <c r="A14" s="3">
        <v>4</v>
      </c>
      <c r="B14" s="3" t="s">
        <v>16</v>
      </c>
      <c r="C14" s="4">
        <v>0</v>
      </c>
      <c r="D14" s="4">
        <v>0</v>
      </c>
      <c r="E14" s="4">
        <v>47572</v>
      </c>
      <c r="F14" s="4">
        <v>11497</v>
      </c>
      <c r="G14" s="4">
        <v>2278</v>
      </c>
      <c r="H14" s="4">
        <v>1820</v>
      </c>
      <c r="I14" s="4">
        <v>2385</v>
      </c>
      <c r="J14" s="4">
        <v>1789</v>
      </c>
      <c r="K14" s="4">
        <v>2595</v>
      </c>
      <c r="L14" s="4">
        <v>2071</v>
      </c>
      <c r="M14" s="27">
        <f t="shared" si="0"/>
        <v>54830</v>
      </c>
      <c r="N14" s="27">
        <f t="shared" si="1"/>
        <v>17177</v>
      </c>
    </row>
    <row r="15" spans="1:42" ht="15" customHeight="1" x14ac:dyDescent="0.25">
      <c r="A15" s="3">
        <v>5</v>
      </c>
      <c r="B15" s="3" t="s">
        <v>17</v>
      </c>
      <c r="C15" s="4">
        <v>3524</v>
      </c>
      <c r="D15" s="4">
        <v>2959.6100000000006</v>
      </c>
      <c r="E15" s="4">
        <v>401</v>
      </c>
      <c r="F15" s="4">
        <v>108</v>
      </c>
      <c r="G15" s="4">
        <v>711</v>
      </c>
      <c r="H15" s="4">
        <v>205</v>
      </c>
      <c r="I15" s="4">
        <v>6403</v>
      </c>
      <c r="J15" s="4">
        <v>1019</v>
      </c>
      <c r="K15" s="4">
        <v>0</v>
      </c>
      <c r="L15" s="4">
        <v>0</v>
      </c>
      <c r="M15" s="27">
        <f t="shared" si="0"/>
        <v>11039</v>
      </c>
      <c r="N15" s="27">
        <f t="shared" si="1"/>
        <v>4291.6100000000006</v>
      </c>
    </row>
    <row r="16" spans="1:42" ht="15" customHeight="1" x14ac:dyDescent="0.25">
      <c r="A16" s="3">
        <v>6</v>
      </c>
      <c r="B16" s="3" t="s">
        <v>18</v>
      </c>
      <c r="C16" s="4">
        <v>95</v>
      </c>
      <c r="D16" s="4">
        <v>19.88</v>
      </c>
      <c r="E16" s="4">
        <v>521</v>
      </c>
      <c r="F16" s="4">
        <v>190.68</v>
      </c>
      <c r="G16" s="4">
        <v>563</v>
      </c>
      <c r="H16" s="4">
        <v>212.75</v>
      </c>
      <c r="I16" s="4">
        <v>204</v>
      </c>
      <c r="J16" s="4">
        <v>59.79</v>
      </c>
      <c r="K16" s="4">
        <v>621</v>
      </c>
      <c r="L16" s="4">
        <v>261.12</v>
      </c>
      <c r="M16" s="27">
        <f t="shared" si="0"/>
        <v>2004</v>
      </c>
      <c r="N16" s="27">
        <f t="shared" si="1"/>
        <v>744.22000000000014</v>
      </c>
    </row>
    <row r="17" spans="1:14" ht="15" customHeight="1" x14ac:dyDescent="0.25">
      <c r="A17" s="3">
        <v>7</v>
      </c>
      <c r="B17" s="3" t="s">
        <v>19</v>
      </c>
      <c r="C17" s="4">
        <v>225</v>
      </c>
      <c r="D17" s="4">
        <v>158</v>
      </c>
      <c r="E17" s="4">
        <v>215</v>
      </c>
      <c r="F17" s="4">
        <v>256</v>
      </c>
      <c r="G17" s="4">
        <v>221</v>
      </c>
      <c r="H17" s="4">
        <v>225</v>
      </c>
      <c r="I17" s="4">
        <v>1736</v>
      </c>
      <c r="J17" s="4">
        <v>3892</v>
      </c>
      <c r="K17" s="4">
        <v>312</v>
      </c>
      <c r="L17" s="4">
        <v>125</v>
      </c>
      <c r="M17" s="27">
        <f t="shared" si="0"/>
        <v>2709</v>
      </c>
      <c r="N17" s="27">
        <f t="shared" si="1"/>
        <v>4656</v>
      </c>
    </row>
    <row r="18" spans="1:14" ht="15" customHeight="1" x14ac:dyDescent="0.25">
      <c r="A18" s="3">
        <v>8</v>
      </c>
      <c r="B18" s="3" t="s">
        <v>20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16</v>
      </c>
      <c r="L18" s="4">
        <v>13</v>
      </c>
      <c r="M18" s="27">
        <f t="shared" si="0"/>
        <v>16</v>
      </c>
      <c r="N18" s="27">
        <f t="shared" si="1"/>
        <v>13</v>
      </c>
    </row>
    <row r="19" spans="1:14" ht="15" customHeight="1" x14ac:dyDescent="0.25">
      <c r="A19" s="3">
        <v>9</v>
      </c>
      <c r="B19" s="3" t="s">
        <v>21</v>
      </c>
      <c r="C19" s="4">
        <v>3088</v>
      </c>
      <c r="D19" s="4">
        <v>14646</v>
      </c>
      <c r="E19" s="4">
        <v>4329</v>
      </c>
      <c r="F19" s="4">
        <v>21975</v>
      </c>
      <c r="G19" s="4">
        <v>12</v>
      </c>
      <c r="H19" s="4">
        <v>290</v>
      </c>
      <c r="I19" s="4">
        <v>41</v>
      </c>
      <c r="J19" s="4">
        <v>2977</v>
      </c>
      <c r="K19" s="4">
        <v>51</v>
      </c>
      <c r="L19" s="4">
        <v>6</v>
      </c>
      <c r="M19" s="27">
        <f t="shared" si="0"/>
        <v>7521</v>
      </c>
      <c r="N19" s="27">
        <f t="shared" si="1"/>
        <v>39894</v>
      </c>
    </row>
    <row r="20" spans="1:14" ht="15" customHeight="1" x14ac:dyDescent="0.25">
      <c r="A20" s="3">
        <v>10</v>
      </c>
      <c r="B20" s="3" t="s">
        <v>22</v>
      </c>
      <c r="C20" s="4">
        <v>0</v>
      </c>
      <c r="D20" s="4">
        <v>0</v>
      </c>
      <c r="E20" s="4">
        <v>0</v>
      </c>
      <c r="F20" s="4">
        <v>0</v>
      </c>
      <c r="G20" s="4">
        <v>1426</v>
      </c>
      <c r="H20" s="4">
        <v>353</v>
      </c>
      <c r="I20" s="4">
        <v>466</v>
      </c>
      <c r="J20" s="4">
        <v>532.4</v>
      </c>
      <c r="K20" s="4">
        <v>0</v>
      </c>
      <c r="L20" s="4">
        <v>0</v>
      </c>
      <c r="M20" s="27">
        <f t="shared" si="0"/>
        <v>1892</v>
      </c>
      <c r="N20" s="27">
        <f t="shared" si="1"/>
        <v>885.4</v>
      </c>
    </row>
    <row r="21" spans="1:14" ht="15" customHeight="1" x14ac:dyDescent="0.25">
      <c r="A21" s="3">
        <v>11</v>
      </c>
      <c r="B21" s="3" t="s">
        <v>23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27">
        <f t="shared" si="0"/>
        <v>0</v>
      </c>
      <c r="N21" s="27">
        <f t="shared" si="1"/>
        <v>0</v>
      </c>
    </row>
    <row r="22" spans="1:14" ht="15" customHeight="1" x14ac:dyDescent="0.25">
      <c r="A22" s="3">
        <v>12</v>
      </c>
      <c r="B22" s="3" t="s">
        <v>24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82</v>
      </c>
      <c r="L22" s="4">
        <v>15.1</v>
      </c>
      <c r="M22" s="27">
        <f t="shared" si="0"/>
        <v>82</v>
      </c>
      <c r="N22" s="27">
        <f t="shared" si="1"/>
        <v>15.1</v>
      </c>
    </row>
    <row r="23" spans="1:14" ht="15" customHeight="1" x14ac:dyDescent="0.25">
      <c r="A23" s="3">
        <v>13</v>
      </c>
      <c r="B23" s="3" t="s">
        <v>25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699</v>
      </c>
      <c r="L23" s="4">
        <v>5085</v>
      </c>
      <c r="M23" s="27">
        <f t="shared" si="0"/>
        <v>699</v>
      </c>
      <c r="N23" s="27">
        <f t="shared" si="1"/>
        <v>5085</v>
      </c>
    </row>
    <row r="24" spans="1:14" ht="15" customHeight="1" x14ac:dyDescent="0.25">
      <c r="A24" s="3">
        <v>14</v>
      </c>
      <c r="B24" s="3" t="s">
        <v>26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27">
        <f t="shared" si="0"/>
        <v>0</v>
      </c>
      <c r="N24" s="27">
        <f t="shared" si="1"/>
        <v>0</v>
      </c>
    </row>
    <row r="25" spans="1:14" ht="15" customHeight="1" x14ac:dyDescent="0.25">
      <c r="A25" s="3">
        <v>15</v>
      </c>
      <c r="B25" s="3" t="s">
        <v>27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16858</v>
      </c>
      <c r="L25" s="4">
        <v>15885</v>
      </c>
      <c r="M25" s="27">
        <f t="shared" si="0"/>
        <v>16858</v>
      </c>
      <c r="N25" s="27">
        <f t="shared" si="1"/>
        <v>15885</v>
      </c>
    </row>
    <row r="26" spans="1:14" ht="15" customHeight="1" x14ac:dyDescent="0.25">
      <c r="A26" s="3">
        <v>16</v>
      </c>
      <c r="B26" s="3" t="s">
        <v>28</v>
      </c>
      <c r="C26" s="4">
        <v>585</v>
      </c>
      <c r="D26" s="4">
        <v>55</v>
      </c>
      <c r="E26" s="4">
        <v>50</v>
      </c>
      <c r="F26" s="4">
        <v>29</v>
      </c>
      <c r="G26" s="4">
        <v>65</v>
      </c>
      <c r="H26" s="4">
        <v>30</v>
      </c>
      <c r="I26" s="4">
        <v>63</v>
      </c>
      <c r="J26" s="4">
        <v>25</v>
      </c>
      <c r="K26" s="4">
        <v>57</v>
      </c>
      <c r="L26" s="4">
        <v>37</v>
      </c>
      <c r="M26" s="27">
        <f t="shared" si="0"/>
        <v>820</v>
      </c>
      <c r="N26" s="27">
        <f t="shared" si="1"/>
        <v>176</v>
      </c>
    </row>
    <row r="27" spans="1:14" ht="15" customHeight="1" x14ac:dyDescent="0.25">
      <c r="A27" s="3">
        <v>17</v>
      </c>
      <c r="B27" s="3" t="s">
        <v>29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47856</v>
      </c>
      <c r="L27" s="4">
        <v>3200</v>
      </c>
      <c r="M27" s="27">
        <f t="shared" si="0"/>
        <v>47856</v>
      </c>
      <c r="N27" s="27">
        <f t="shared" si="1"/>
        <v>3200</v>
      </c>
    </row>
    <row r="28" spans="1:14" ht="15" customHeight="1" x14ac:dyDescent="0.25">
      <c r="A28" s="3">
        <v>18</v>
      </c>
      <c r="B28" s="3" t="s">
        <v>30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44216</v>
      </c>
      <c r="L28" s="4">
        <v>2260</v>
      </c>
      <c r="M28" s="27">
        <f t="shared" si="0"/>
        <v>44216</v>
      </c>
      <c r="N28" s="27">
        <f t="shared" si="1"/>
        <v>2260</v>
      </c>
    </row>
    <row r="29" spans="1:14" ht="15" customHeight="1" x14ac:dyDescent="0.25">
      <c r="A29" s="3">
        <v>19</v>
      </c>
      <c r="B29" s="3" t="s">
        <v>31</v>
      </c>
      <c r="C29" s="4">
        <v>23</v>
      </c>
      <c r="D29" s="4">
        <v>50.78</v>
      </c>
      <c r="E29" s="4">
        <v>5</v>
      </c>
      <c r="F29" s="4">
        <v>1.42</v>
      </c>
      <c r="G29" s="4">
        <v>279</v>
      </c>
      <c r="H29" s="4">
        <v>127.77</v>
      </c>
      <c r="I29" s="4">
        <v>853</v>
      </c>
      <c r="J29" s="4">
        <v>84.26</v>
      </c>
      <c r="K29" s="4">
        <v>967</v>
      </c>
      <c r="L29" s="4">
        <v>114.45</v>
      </c>
      <c r="M29" s="27">
        <f t="shared" si="0"/>
        <v>2127</v>
      </c>
      <c r="N29" s="27">
        <f t="shared" si="1"/>
        <v>378.68000000000006</v>
      </c>
    </row>
    <row r="30" spans="1:14" ht="15" customHeight="1" x14ac:dyDescent="0.25">
      <c r="A30" s="3">
        <v>20</v>
      </c>
      <c r="B30" s="3" t="s">
        <v>32</v>
      </c>
      <c r="C30" s="4">
        <v>4</v>
      </c>
      <c r="D30" s="4">
        <v>1</v>
      </c>
      <c r="E30" s="4">
        <v>0</v>
      </c>
      <c r="F30" s="4">
        <v>0</v>
      </c>
      <c r="G30" s="4">
        <v>2</v>
      </c>
      <c r="H30" s="4">
        <v>7</v>
      </c>
      <c r="I30" s="4">
        <v>0</v>
      </c>
      <c r="J30" s="4">
        <v>0</v>
      </c>
      <c r="K30" s="4">
        <v>2</v>
      </c>
      <c r="L30" s="4">
        <v>3</v>
      </c>
      <c r="M30" s="27">
        <f t="shared" si="0"/>
        <v>8</v>
      </c>
      <c r="N30" s="27">
        <f t="shared" si="1"/>
        <v>11</v>
      </c>
    </row>
    <row r="31" spans="1:14" ht="15" customHeight="1" thickBot="1" x14ac:dyDescent="0.3">
      <c r="A31" s="18">
        <v>21</v>
      </c>
      <c r="B31" s="18" t="s">
        <v>33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28">
        <f t="shared" si="0"/>
        <v>0</v>
      </c>
      <c r="N31" s="28">
        <f t="shared" si="1"/>
        <v>0</v>
      </c>
    </row>
    <row r="32" spans="1:14" ht="15" customHeight="1" thickBot="1" x14ac:dyDescent="0.3">
      <c r="A32" s="29"/>
      <c r="B32" s="30" t="s">
        <v>34</v>
      </c>
      <c r="C32" s="31">
        <f>SUM(C11:C31)</f>
        <v>8066</v>
      </c>
      <c r="D32" s="31">
        <f t="shared" ref="D32:N32" si="2">SUM(D11:D31)</f>
        <v>18142.27</v>
      </c>
      <c r="E32" s="31">
        <f t="shared" si="2"/>
        <v>53324</v>
      </c>
      <c r="F32" s="31">
        <f t="shared" si="2"/>
        <v>34229.1</v>
      </c>
      <c r="G32" s="31">
        <f t="shared" si="2"/>
        <v>10570</v>
      </c>
      <c r="H32" s="31">
        <f t="shared" si="2"/>
        <v>5910.52</v>
      </c>
      <c r="I32" s="31">
        <f t="shared" si="2"/>
        <v>12602</v>
      </c>
      <c r="J32" s="31">
        <f t="shared" si="2"/>
        <v>10747.45</v>
      </c>
      <c r="K32" s="31">
        <f t="shared" si="2"/>
        <v>116331</v>
      </c>
      <c r="L32" s="31">
        <f t="shared" si="2"/>
        <v>29632.670000000002</v>
      </c>
      <c r="M32" s="31">
        <f t="shared" si="2"/>
        <v>200893</v>
      </c>
      <c r="N32" s="32">
        <f t="shared" si="2"/>
        <v>98662.01</v>
      </c>
    </row>
    <row r="33" spans="1:14" ht="15" customHeight="1" x14ac:dyDescent="0.25">
      <c r="A33" s="22">
        <v>22</v>
      </c>
      <c r="B33" s="22" t="s">
        <v>35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33">
        <f t="shared" si="0"/>
        <v>0</v>
      </c>
      <c r="N33" s="33">
        <f t="shared" si="1"/>
        <v>0</v>
      </c>
    </row>
    <row r="34" spans="1:14" ht="15" customHeight="1" x14ac:dyDescent="0.25">
      <c r="A34" s="3">
        <v>23</v>
      </c>
      <c r="B34" s="3" t="s">
        <v>36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119</v>
      </c>
      <c r="L34" s="4">
        <v>3034.85</v>
      </c>
      <c r="M34" s="27">
        <f t="shared" si="0"/>
        <v>119</v>
      </c>
      <c r="N34" s="27">
        <f t="shared" si="1"/>
        <v>3034.85</v>
      </c>
    </row>
    <row r="35" spans="1:14" ht="15" customHeight="1" x14ac:dyDescent="0.25">
      <c r="A35" s="3">
        <v>24</v>
      </c>
      <c r="B35" s="3" t="s">
        <v>37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27">
        <f t="shared" si="0"/>
        <v>0</v>
      </c>
      <c r="N35" s="27">
        <f t="shared" si="1"/>
        <v>0</v>
      </c>
    </row>
    <row r="36" spans="1:14" ht="15" customHeight="1" x14ac:dyDescent="0.25">
      <c r="A36" s="3">
        <v>25</v>
      </c>
      <c r="B36" s="3" t="s">
        <v>38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34</v>
      </c>
      <c r="J36" s="4">
        <v>14</v>
      </c>
      <c r="K36" s="4">
        <v>6</v>
      </c>
      <c r="L36" s="4">
        <v>1.1000000000000001</v>
      </c>
      <c r="M36" s="27">
        <f t="shared" si="0"/>
        <v>40</v>
      </c>
      <c r="N36" s="27">
        <f t="shared" si="1"/>
        <v>15.1</v>
      </c>
    </row>
    <row r="37" spans="1:14" ht="15" customHeight="1" x14ac:dyDescent="0.25">
      <c r="A37" s="3">
        <v>26</v>
      </c>
      <c r="B37" s="3" t="s">
        <v>39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7</v>
      </c>
      <c r="J37" s="4">
        <v>1</v>
      </c>
      <c r="K37" s="4">
        <v>23</v>
      </c>
      <c r="L37" s="4">
        <v>29</v>
      </c>
      <c r="M37" s="27">
        <f t="shared" si="0"/>
        <v>30</v>
      </c>
      <c r="N37" s="27">
        <f t="shared" si="1"/>
        <v>30</v>
      </c>
    </row>
    <row r="38" spans="1:14" ht="15" customHeight="1" thickBot="1" x14ac:dyDescent="0.3">
      <c r="A38" s="18">
        <v>27</v>
      </c>
      <c r="B38" s="18" t="s">
        <v>40</v>
      </c>
      <c r="C38" s="19">
        <v>0</v>
      </c>
      <c r="D38" s="19">
        <v>0</v>
      </c>
      <c r="E38" s="19">
        <v>8345</v>
      </c>
      <c r="F38" s="19">
        <v>5661</v>
      </c>
      <c r="G38" s="19">
        <v>220</v>
      </c>
      <c r="H38" s="19">
        <v>317</v>
      </c>
      <c r="I38" s="19">
        <v>32772</v>
      </c>
      <c r="J38" s="19">
        <v>16601</v>
      </c>
      <c r="K38" s="19">
        <v>30875</v>
      </c>
      <c r="L38" s="19">
        <v>29936</v>
      </c>
      <c r="M38" s="28">
        <f t="shared" si="0"/>
        <v>72212</v>
      </c>
      <c r="N38" s="28">
        <f t="shared" si="1"/>
        <v>52515</v>
      </c>
    </row>
    <row r="39" spans="1:14" ht="15" customHeight="1" thickBot="1" x14ac:dyDescent="0.3">
      <c r="A39" s="29"/>
      <c r="B39" s="30" t="s">
        <v>34</v>
      </c>
      <c r="C39" s="31">
        <f>SUM(C33:C38)</f>
        <v>0</v>
      </c>
      <c r="D39" s="31">
        <f t="shared" ref="D39:N39" si="3">SUM(D33:D38)</f>
        <v>0</v>
      </c>
      <c r="E39" s="31">
        <f t="shared" si="3"/>
        <v>8345</v>
      </c>
      <c r="F39" s="31">
        <f t="shared" si="3"/>
        <v>5661</v>
      </c>
      <c r="G39" s="31">
        <f t="shared" si="3"/>
        <v>220</v>
      </c>
      <c r="H39" s="31">
        <f t="shared" si="3"/>
        <v>317</v>
      </c>
      <c r="I39" s="31">
        <f t="shared" si="3"/>
        <v>32813</v>
      </c>
      <c r="J39" s="31">
        <f t="shared" si="3"/>
        <v>16616</v>
      </c>
      <c r="K39" s="31">
        <f t="shared" si="3"/>
        <v>31023</v>
      </c>
      <c r="L39" s="31">
        <f t="shared" si="3"/>
        <v>33000.949999999997</v>
      </c>
      <c r="M39" s="31">
        <f t="shared" si="3"/>
        <v>72401</v>
      </c>
      <c r="N39" s="32">
        <f t="shared" si="3"/>
        <v>55594.95</v>
      </c>
    </row>
    <row r="40" spans="1:14" ht="15" customHeight="1" x14ac:dyDescent="0.25">
      <c r="A40" s="22">
        <v>28</v>
      </c>
      <c r="B40" s="22" t="s">
        <v>41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33">
        <f t="shared" si="0"/>
        <v>0</v>
      </c>
      <c r="N40" s="33">
        <f t="shared" si="1"/>
        <v>0</v>
      </c>
    </row>
    <row r="41" spans="1:14" ht="15" customHeight="1" x14ac:dyDescent="0.25">
      <c r="A41" s="3">
        <v>29</v>
      </c>
      <c r="B41" s="3" t="s">
        <v>42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27">
        <f t="shared" si="0"/>
        <v>0</v>
      </c>
      <c r="N41" s="27">
        <f t="shared" si="1"/>
        <v>0</v>
      </c>
    </row>
    <row r="42" spans="1:14" ht="15" customHeight="1" x14ac:dyDescent="0.25">
      <c r="A42" s="3">
        <v>30</v>
      </c>
      <c r="B42" s="3" t="s">
        <v>43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27">
        <f t="shared" si="0"/>
        <v>0</v>
      </c>
      <c r="N42" s="27">
        <f t="shared" si="1"/>
        <v>0</v>
      </c>
    </row>
    <row r="43" spans="1:14" ht="15" customHeight="1" x14ac:dyDescent="0.25">
      <c r="A43" s="3">
        <v>31</v>
      </c>
      <c r="B43" s="3" t="s">
        <v>44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27">
        <f t="shared" si="0"/>
        <v>0</v>
      </c>
      <c r="N43" s="27">
        <f t="shared" si="1"/>
        <v>0</v>
      </c>
    </row>
    <row r="44" spans="1:14" ht="15" customHeight="1" x14ac:dyDescent="0.25">
      <c r="A44" s="3">
        <v>32</v>
      </c>
      <c r="B44" s="3" t="s">
        <v>45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1478</v>
      </c>
      <c r="J44" s="4">
        <v>405</v>
      </c>
      <c r="K44" s="4">
        <v>0</v>
      </c>
      <c r="L44" s="4">
        <v>0</v>
      </c>
      <c r="M44" s="27">
        <f t="shared" si="0"/>
        <v>1478</v>
      </c>
      <c r="N44" s="27">
        <f t="shared" si="1"/>
        <v>405</v>
      </c>
    </row>
    <row r="45" spans="1:14" ht="15" customHeight="1" x14ac:dyDescent="0.25">
      <c r="A45" s="3">
        <v>33</v>
      </c>
      <c r="B45" s="3" t="s">
        <v>46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103</v>
      </c>
      <c r="J45" s="4">
        <v>7</v>
      </c>
      <c r="K45" s="4">
        <v>145</v>
      </c>
      <c r="L45" s="4">
        <v>9</v>
      </c>
      <c r="M45" s="27">
        <f t="shared" si="0"/>
        <v>248</v>
      </c>
      <c r="N45" s="27">
        <f t="shared" si="1"/>
        <v>16</v>
      </c>
    </row>
    <row r="46" spans="1:14" ht="15" customHeight="1" x14ac:dyDescent="0.25">
      <c r="A46" s="3">
        <v>34</v>
      </c>
      <c r="B46" s="3" t="s">
        <v>47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27">
        <f t="shared" si="0"/>
        <v>0</v>
      </c>
      <c r="N46" s="27">
        <f t="shared" si="1"/>
        <v>0</v>
      </c>
    </row>
    <row r="47" spans="1:14" ht="15" customHeight="1" x14ac:dyDescent="0.25">
      <c r="A47" s="3">
        <v>35</v>
      </c>
      <c r="B47" s="3" t="s">
        <v>48</v>
      </c>
      <c r="C47" s="4">
        <v>0</v>
      </c>
      <c r="D47" s="4">
        <v>0</v>
      </c>
      <c r="E47" s="4">
        <v>1</v>
      </c>
      <c r="F47" s="4">
        <v>0.57999999999999996</v>
      </c>
      <c r="G47" s="4">
        <v>4</v>
      </c>
      <c r="H47" s="4">
        <v>0.1</v>
      </c>
      <c r="I47" s="4">
        <v>2</v>
      </c>
      <c r="J47" s="4">
        <v>46.58</v>
      </c>
      <c r="K47" s="4">
        <v>11</v>
      </c>
      <c r="L47" s="4">
        <v>711.81</v>
      </c>
      <c r="M47" s="27">
        <f t="shared" si="0"/>
        <v>18</v>
      </c>
      <c r="N47" s="27">
        <f t="shared" si="1"/>
        <v>759.07</v>
      </c>
    </row>
    <row r="48" spans="1:14" ht="15" customHeight="1" x14ac:dyDescent="0.25">
      <c r="A48" s="3">
        <v>36</v>
      </c>
      <c r="B48" s="3" t="s">
        <v>49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27">
        <f t="shared" si="0"/>
        <v>0</v>
      </c>
      <c r="N48" s="27">
        <f t="shared" si="1"/>
        <v>0</v>
      </c>
    </row>
    <row r="49" spans="1:14" ht="15" customHeight="1" x14ac:dyDescent="0.25">
      <c r="A49" s="3">
        <v>37</v>
      </c>
      <c r="B49" s="3" t="s">
        <v>50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27">
        <f t="shared" si="0"/>
        <v>0</v>
      </c>
      <c r="N49" s="27">
        <f t="shared" si="1"/>
        <v>0</v>
      </c>
    </row>
    <row r="50" spans="1:14" ht="15" customHeight="1" x14ac:dyDescent="0.25">
      <c r="A50" s="3">
        <v>38</v>
      </c>
      <c r="B50" s="3" t="s">
        <v>51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27">
        <f t="shared" si="0"/>
        <v>0</v>
      </c>
      <c r="N50" s="27">
        <f t="shared" si="1"/>
        <v>0</v>
      </c>
    </row>
    <row r="51" spans="1:14" ht="15" customHeight="1" x14ac:dyDescent="0.25">
      <c r="A51" s="3">
        <v>39</v>
      </c>
      <c r="B51" s="3" t="s">
        <v>52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2</v>
      </c>
      <c r="J51" s="4">
        <v>16.100000000000001</v>
      </c>
      <c r="K51" s="4">
        <v>9</v>
      </c>
      <c r="L51" s="4">
        <v>1</v>
      </c>
      <c r="M51" s="27">
        <f t="shared" si="0"/>
        <v>11</v>
      </c>
      <c r="N51" s="27">
        <f t="shared" si="1"/>
        <v>17.100000000000001</v>
      </c>
    </row>
    <row r="52" spans="1:14" ht="15" customHeight="1" x14ac:dyDescent="0.25">
      <c r="A52" s="3">
        <v>40</v>
      </c>
      <c r="B52" s="3" t="s">
        <v>53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1</v>
      </c>
      <c r="J52" s="4">
        <v>6</v>
      </c>
      <c r="K52" s="4">
        <v>0</v>
      </c>
      <c r="L52" s="4">
        <v>0</v>
      </c>
      <c r="M52" s="27">
        <f t="shared" si="0"/>
        <v>1</v>
      </c>
      <c r="N52" s="27">
        <f t="shared" si="1"/>
        <v>6</v>
      </c>
    </row>
    <row r="53" spans="1:14" ht="15" customHeight="1" x14ac:dyDescent="0.25">
      <c r="A53" s="3">
        <v>41</v>
      </c>
      <c r="B53" s="3" t="s">
        <v>54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27">
        <f t="shared" si="0"/>
        <v>0</v>
      </c>
      <c r="N53" s="27">
        <f t="shared" si="1"/>
        <v>0</v>
      </c>
    </row>
    <row r="54" spans="1:14" ht="15" customHeight="1" x14ac:dyDescent="0.25">
      <c r="A54" s="3">
        <v>42</v>
      </c>
      <c r="B54" s="3" t="s">
        <v>55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27">
        <f t="shared" si="0"/>
        <v>0</v>
      </c>
      <c r="N54" s="27">
        <f t="shared" si="1"/>
        <v>0</v>
      </c>
    </row>
    <row r="55" spans="1:14" ht="15" customHeight="1" x14ac:dyDescent="0.25">
      <c r="A55" s="3">
        <v>43</v>
      </c>
      <c r="B55" s="3" t="s">
        <v>56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27">
        <f t="shared" si="0"/>
        <v>0</v>
      </c>
      <c r="N55" s="27">
        <f t="shared" si="1"/>
        <v>0</v>
      </c>
    </row>
    <row r="56" spans="1:14" ht="15" customHeight="1" x14ac:dyDescent="0.25">
      <c r="A56" s="3">
        <v>44</v>
      </c>
      <c r="B56" s="3" t="s">
        <v>57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27">
        <f t="shared" si="0"/>
        <v>0</v>
      </c>
      <c r="N56" s="27">
        <f t="shared" si="1"/>
        <v>0</v>
      </c>
    </row>
    <row r="57" spans="1:14" ht="15" customHeight="1" x14ac:dyDescent="0.25">
      <c r="A57" s="3">
        <v>45</v>
      </c>
      <c r="B57" s="3" t="s">
        <v>58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27">
        <f t="shared" si="0"/>
        <v>0</v>
      </c>
      <c r="N57" s="27">
        <f t="shared" si="1"/>
        <v>0</v>
      </c>
    </row>
    <row r="58" spans="1:14" ht="15" customHeight="1" thickBot="1" x14ac:dyDescent="0.3">
      <c r="A58" s="18">
        <v>46</v>
      </c>
      <c r="B58" s="18" t="s">
        <v>295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28">
        <f t="shared" si="0"/>
        <v>0</v>
      </c>
      <c r="N58" s="28">
        <f t="shared" si="1"/>
        <v>0</v>
      </c>
    </row>
    <row r="59" spans="1:14" ht="15" customHeight="1" thickBot="1" x14ac:dyDescent="0.3">
      <c r="A59" s="29"/>
      <c r="B59" s="30" t="s">
        <v>34</v>
      </c>
      <c r="C59" s="31">
        <f>SUM(C40:C58)</f>
        <v>0</v>
      </c>
      <c r="D59" s="31">
        <f t="shared" ref="D59:N59" si="4">SUM(D40:D58)</f>
        <v>0</v>
      </c>
      <c r="E59" s="31">
        <f t="shared" si="4"/>
        <v>1</v>
      </c>
      <c r="F59" s="31">
        <f t="shared" si="4"/>
        <v>0.57999999999999996</v>
      </c>
      <c r="G59" s="31">
        <f t="shared" si="4"/>
        <v>4</v>
      </c>
      <c r="H59" s="31">
        <f t="shared" si="4"/>
        <v>0.1</v>
      </c>
      <c r="I59" s="31">
        <f t="shared" si="4"/>
        <v>1586</v>
      </c>
      <c r="J59" s="31">
        <f t="shared" si="4"/>
        <v>480.68</v>
      </c>
      <c r="K59" s="31">
        <f t="shared" si="4"/>
        <v>165</v>
      </c>
      <c r="L59" s="31">
        <f t="shared" si="4"/>
        <v>721.81</v>
      </c>
      <c r="M59" s="31">
        <f t="shared" si="4"/>
        <v>1756</v>
      </c>
      <c r="N59" s="32">
        <f t="shared" si="4"/>
        <v>1203.17</v>
      </c>
    </row>
    <row r="60" spans="1:14" ht="15" customHeight="1" x14ac:dyDescent="0.25">
      <c r="A60" s="22">
        <v>47</v>
      </c>
      <c r="B60" s="22" t="s">
        <v>59</v>
      </c>
      <c r="C60" s="23">
        <v>0</v>
      </c>
      <c r="D60" s="23">
        <v>0</v>
      </c>
      <c r="E60" s="23">
        <v>1766</v>
      </c>
      <c r="F60" s="23">
        <v>331</v>
      </c>
      <c r="G60" s="23">
        <v>1464</v>
      </c>
      <c r="H60" s="23">
        <v>302</v>
      </c>
      <c r="I60" s="23">
        <v>1925</v>
      </c>
      <c r="J60" s="23">
        <v>10.45</v>
      </c>
      <c r="K60" s="23">
        <v>6596</v>
      </c>
      <c r="L60" s="23">
        <v>349.4</v>
      </c>
      <c r="M60" s="33">
        <f t="shared" si="0"/>
        <v>11751</v>
      </c>
      <c r="N60" s="33">
        <f t="shared" si="1"/>
        <v>992.84999999999991</v>
      </c>
    </row>
    <row r="61" spans="1:14" ht="15" customHeight="1" x14ac:dyDescent="0.25">
      <c r="A61" s="3">
        <v>48</v>
      </c>
      <c r="B61" s="3" t="s">
        <v>60</v>
      </c>
      <c r="C61" s="4">
        <v>6661</v>
      </c>
      <c r="D61" s="4">
        <v>1477</v>
      </c>
      <c r="E61" s="4">
        <v>13930</v>
      </c>
      <c r="F61" s="4">
        <v>1859</v>
      </c>
      <c r="G61" s="4">
        <v>10552</v>
      </c>
      <c r="H61" s="4">
        <v>1722</v>
      </c>
      <c r="I61" s="4">
        <v>3838</v>
      </c>
      <c r="J61" s="4">
        <v>606</v>
      </c>
      <c r="K61" s="4">
        <v>1811</v>
      </c>
      <c r="L61" s="4">
        <v>469</v>
      </c>
      <c r="M61" s="27">
        <f t="shared" si="0"/>
        <v>36792</v>
      </c>
      <c r="N61" s="27">
        <f t="shared" si="1"/>
        <v>6133</v>
      </c>
    </row>
    <row r="62" spans="1:14" ht="15" customHeight="1" thickBot="1" x14ac:dyDescent="0.3">
      <c r="A62" s="18">
        <v>49</v>
      </c>
      <c r="B62" s="18" t="s">
        <v>61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33245</v>
      </c>
      <c r="L62" s="19">
        <v>1929.56</v>
      </c>
      <c r="M62" s="28">
        <f t="shared" si="0"/>
        <v>33245</v>
      </c>
      <c r="N62" s="28">
        <f t="shared" si="1"/>
        <v>1929.56</v>
      </c>
    </row>
    <row r="63" spans="1:14" ht="15" customHeight="1" thickBot="1" x14ac:dyDescent="0.3">
      <c r="A63" s="29"/>
      <c r="B63" s="30" t="s">
        <v>34</v>
      </c>
      <c r="C63" s="31">
        <f>SUM(C60:C62)</f>
        <v>6661</v>
      </c>
      <c r="D63" s="31">
        <f t="shared" ref="D63:N63" si="5">SUM(D60:D62)</f>
        <v>1477</v>
      </c>
      <c r="E63" s="31">
        <f t="shared" si="5"/>
        <v>15696</v>
      </c>
      <c r="F63" s="31">
        <f t="shared" si="5"/>
        <v>2190</v>
      </c>
      <c r="G63" s="31">
        <f t="shared" si="5"/>
        <v>12016</v>
      </c>
      <c r="H63" s="31">
        <f t="shared" si="5"/>
        <v>2024</v>
      </c>
      <c r="I63" s="31">
        <f t="shared" si="5"/>
        <v>5763</v>
      </c>
      <c r="J63" s="31">
        <f t="shared" si="5"/>
        <v>616.45000000000005</v>
      </c>
      <c r="K63" s="31">
        <f t="shared" si="5"/>
        <v>41652</v>
      </c>
      <c r="L63" s="31">
        <f t="shared" si="5"/>
        <v>2747.96</v>
      </c>
      <c r="M63" s="31">
        <f t="shared" si="5"/>
        <v>81788</v>
      </c>
      <c r="N63" s="32">
        <f t="shared" si="5"/>
        <v>9055.41</v>
      </c>
    </row>
    <row r="64" spans="1:14" s="16" customFormat="1" ht="15" customHeight="1" x14ac:dyDescent="0.25">
      <c r="A64" s="82">
        <v>50</v>
      </c>
      <c r="B64" s="82" t="s">
        <v>62</v>
      </c>
      <c r="C64" s="83">
        <v>3255</v>
      </c>
      <c r="D64" s="83">
        <v>622</v>
      </c>
      <c r="E64" s="83">
        <v>0</v>
      </c>
      <c r="F64" s="83">
        <v>0</v>
      </c>
      <c r="G64" s="83">
        <v>10027</v>
      </c>
      <c r="H64" s="83">
        <v>1176</v>
      </c>
      <c r="I64" s="83">
        <v>3852</v>
      </c>
      <c r="J64" s="83">
        <v>1432</v>
      </c>
      <c r="K64" s="83">
        <v>10371</v>
      </c>
      <c r="L64" s="83">
        <v>1371</v>
      </c>
      <c r="M64" s="33">
        <f t="shared" si="0"/>
        <v>27505</v>
      </c>
      <c r="N64" s="33">
        <f t="shared" si="1"/>
        <v>4601</v>
      </c>
    </row>
    <row r="65" spans="1:14" s="16" customFormat="1" ht="15" customHeight="1" thickBot="1" x14ac:dyDescent="0.3">
      <c r="A65" s="84">
        <v>51</v>
      </c>
      <c r="B65" s="84" t="s">
        <v>63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28">
        <f t="shared" si="0"/>
        <v>0</v>
      </c>
      <c r="N65" s="28">
        <f t="shared" si="1"/>
        <v>0</v>
      </c>
    </row>
    <row r="66" spans="1:14" ht="15" customHeight="1" thickBot="1" x14ac:dyDescent="0.3">
      <c r="A66" s="29"/>
      <c r="B66" s="30" t="s">
        <v>34</v>
      </c>
      <c r="C66" s="31">
        <f>SUM(C64:C65)</f>
        <v>3255</v>
      </c>
      <c r="D66" s="31">
        <f t="shared" ref="D66:N66" si="6">SUM(D64:D65)</f>
        <v>622</v>
      </c>
      <c r="E66" s="31">
        <f t="shared" si="6"/>
        <v>0</v>
      </c>
      <c r="F66" s="31">
        <f t="shared" si="6"/>
        <v>0</v>
      </c>
      <c r="G66" s="31">
        <f t="shared" si="6"/>
        <v>10027</v>
      </c>
      <c r="H66" s="31">
        <f t="shared" si="6"/>
        <v>1176</v>
      </c>
      <c r="I66" s="31">
        <f t="shared" si="6"/>
        <v>3852</v>
      </c>
      <c r="J66" s="31">
        <f t="shared" si="6"/>
        <v>1432</v>
      </c>
      <c r="K66" s="31">
        <f t="shared" si="6"/>
        <v>10371</v>
      </c>
      <c r="L66" s="31">
        <f t="shared" si="6"/>
        <v>1371</v>
      </c>
      <c r="M66" s="31">
        <f t="shared" si="6"/>
        <v>27505</v>
      </c>
      <c r="N66" s="32">
        <f t="shared" si="6"/>
        <v>4601</v>
      </c>
    </row>
    <row r="67" spans="1:14" ht="15" customHeight="1" thickBot="1" x14ac:dyDescent="0.3">
      <c r="A67" s="276" t="s">
        <v>11</v>
      </c>
      <c r="B67" s="277"/>
      <c r="C67" s="25">
        <f>C66+C63+C59+C39+C32</f>
        <v>17982</v>
      </c>
      <c r="D67" s="25">
        <f t="shared" ref="D67:N67" si="7">D66+D63+D59+D39+D32</f>
        <v>20241.27</v>
      </c>
      <c r="E67" s="25">
        <f t="shared" si="7"/>
        <v>77366</v>
      </c>
      <c r="F67" s="25">
        <f t="shared" si="7"/>
        <v>42080.68</v>
      </c>
      <c r="G67" s="25">
        <f t="shared" si="7"/>
        <v>32837</v>
      </c>
      <c r="H67" s="25">
        <f t="shared" si="7"/>
        <v>9427.6200000000008</v>
      </c>
      <c r="I67" s="25">
        <f t="shared" si="7"/>
        <v>56616</v>
      </c>
      <c r="J67" s="25">
        <f t="shared" si="7"/>
        <v>29892.58</v>
      </c>
      <c r="K67" s="25">
        <f t="shared" si="7"/>
        <v>199542</v>
      </c>
      <c r="L67" s="25">
        <f t="shared" si="7"/>
        <v>67474.39</v>
      </c>
      <c r="M67" s="25">
        <f t="shared" si="7"/>
        <v>384343</v>
      </c>
      <c r="N67" s="26">
        <f t="shared" si="7"/>
        <v>169116.53999999998</v>
      </c>
    </row>
  </sheetData>
  <mergeCells count="16">
    <mergeCell ref="A1:N1"/>
    <mergeCell ref="A2:N2"/>
    <mergeCell ref="A4:N4"/>
    <mergeCell ref="A5:N5"/>
    <mergeCell ref="A6:N6"/>
    <mergeCell ref="A67:B67"/>
    <mergeCell ref="AC6:AP6"/>
    <mergeCell ref="A8:A9"/>
    <mergeCell ref="B8:B9"/>
    <mergeCell ref="C8:D8"/>
    <mergeCell ref="E8:F8"/>
    <mergeCell ref="G8:H8"/>
    <mergeCell ref="I8:J8"/>
    <mergeCell ref="K8:L8"/>
    <mergeCell ref="M8:N8"/>
    <mergeCell ref="O6:AB6"/>
  </mergeCells>
  <pageMargins left="0.70866141732283472" right="0.70866141732283472" top="0.74803149606299213" bottom="0.74803149606299213" header="0.31496062992125984" footer="0.31496062992125984"/>
  <pageSetup scale="59" orientation="portrait" r:id="rId1"/>
  <drawing r:id="rId2"/>
  <legacyDrawing r:id="rId3"/>
  <controls>
    <mc:AlternateContent xmlns:mc="http://schemas.openxmlformats.org/markup-compatibility/2006">
      <mc:Choice Requires="x14">
        <control shapeId="15361" r:id="rId4" name="Control 1">
          <controlPr defaultSize="0" r:id="rId5">
            <anchor moveWithCells="1">
              <from>
                <xdr:col>28</xdr:col>
                <xdr:colOff>0</xdr:colOff>
                <xdr:row>5</xdr:row>
                <xdr:rowOff>0</xdr:rowOff>
              </from>
              <to>
                <xdr:col>29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15361" r:id="rId4" name="Control 1"/>
      </mc:Fallback>
    </mc:AlternateContent>
    <mc:AlternateContent xmlns:mc="http://schemas.openxmlformats.org/markup-compatibility/2006">
      <mc:Choice Requires="x14">
        <control shapeId="15362" r:id="rId6" name="Control 2">
          <controlPr defaultSize="0" r:id="rId5">
            <anchor moveWithCells="1">
              <from>
                <xdr:col>28</xdr:col>
                <xdr:colOff>0</xdr:colOff>
                <xdr:row>39</xdr:row>
                <xdr:rowOff>0</xdr:rowOff>
              </from>
              <to>
                <xdr:col>29</xdr:col>
                <xdr:colOff>76200</xdr:colOff>
                <xdr:row>40</xdr:row>
                <xdr:rowOff>38100</xdr:rowOff>
              </to>
            </anchor>
          </controlPr>
        </control>
      </mc:Choice>
      <mc:Fallback>
        <control shapeId="15362" r:id="rId6" name="Control 2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P67"/>
  <sheetViews>
    <sheetView workbookViewId="0">
      <pane ySplit="9" topLeftCell="A10" activePane="bottomLeft" state="frozen"/>
      <selection pane="bottomLeft" activeCell="Q15" sqref="Q15"/>
    </sheetView>
  </sheetViews>
  <sheetFormatPr defaultRowHeight="15" x14ac:dyDescent="0.25"/>
  <cols>
    <col min="1" max="1" width="6.7109375" customWidth="1"/>
    <col min="2" max="2" width="28.5703125" customWidth="1"/>
    <col min="3" max="3" width="7" bestFit="1" customWidth="1"/>
    <col min="5" max="5" width="7" bestFit="1" customWidth="1"/>
    <col min="6" max="6" width="9.42578125" bestFit="1" customWidth="1"/>
    <col min="7" max="7" width="7" bestFit="1" customWidth="1"/>
    <col min="8" max="8" width="10.42578125" bestFit="1" customWidth="1"/>
    <col min="9" max="9" width="6" bestFit="1" customWidth="1"/>
    <col min="10" max="10" width="8.42578125" bestFit="1" customWidth="1"/>
    <col min="11" max="11" width="5" bestFit="1" customWidth="1"/>
    <col min="12" max="12" width="8.42578125" bestFit="1" customWidth="1"/>
    <col min="13" max="13" width="7" bestFit="1" customWidth="1"/>
    <col min="14" max="14" width="10.42578125" bestFit="1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</row>
    <row r="2" spans="1:42" ht="15" customHeight="1" thickBot="1" x14ac:dyDescent="0.3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42" ht="15.75" thickBot="1" x14ac:dyDescent="0.3">
      <c r="A3" s="1"/>
      <c r="N3" s="17" t="s">
        <v>312</v>
      </c>
    </row>
    <row r="4" spans="1:42" ht="15" customHeight="1" x14ac:dyDescent="0.25">
      <c r="A4" s="288" t="s">
        <v>147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</row>
    <row r="6" spans="1:42" ht="15" customHeight="1" x14ac:dyDescent="0.25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 t="s">
        <v>5</v>
      </c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8" spans="1:42" ht="30" customHeight="1" x14ac:dyDescent="0.25">
      <c r="A8" s="283" t="s">
        <v>6</v>
      </c>
      <c r="B8" s="283" t="s">
        <v>7</v>
      </c>
      <c r="C8" s="285" t="s">
        <v>148</v>
      </c>
      <c r="D8" s="287"/>
      <c r="E8" s="285" t="s">
        <v>149</v>
      </c>
      <c r="F8" s="287"/>
      <c r="G8" s="285" t="s">
        <v>150</v>
      </c>
      <c r="H8" s="287"/>
      <c r="I8" s="285" t="s">
        <v>151</v>
      </c>
      <c r="J8" s="287"/>
      <c r="K8" s="285" t="s">
        <v>152</v>
      </c>
      <c r="L8" s="287"/>
      <c r="M8" s="285" t="s">
        <v>153</v>
      </c>
      <c r="N8" s="287"/>
    </row>
    <row r="9" spans="1:42" ht="30" x14ac:dyDescent="0.25">
      <c r="A9" s="284"/>
      <c r="B9" s="284"/>
      <c r="C9" s="2" t="s">
        <v>112</v>
      </c>
      <c r="D9" s="2" t="s">
        <v>95</v>
      </c>
      <c r="E9" s="2" t="s">
        <v>112</v>
      </c>
      <c r="F9" s="2" t="s">
        <v>95</v>
      </c>
      <c r="G9" s="2" t="s">
        <v>112</v>
      </c>
      <c r="H9" s="2" t="s">
        <v>95</v>
      </c>
      <c r="I9" s="2" t="s">
        <v>112</v>
      </c>
      <c r="J9" s="2" t="s">
        <v>95</v>
      </c>
      <c r="K9" s="2" t="s">
        <v>112</v>
      </c>
      <c r="L9" s="2" t="s">
        <v>95</v>
      </c>
      <c r="M9" s="2" t="s">
        <v>112</v>
      </c>
      <c r="N9" s="2" t="s">
        <v>95</v>
      </c>
    </row>
    <row r="10" spans="1:42" x14ac:dyDescent="0.25">
      <c r="A10" s="5"/>
      <c r="N10" s="6"/>
    </row>
    <row r="11" spans="1:42" ht="15" customHeight="1" x14ac:dyDescent="0.25">
      <c r="A11" s="3">
        <v>1</v>
      </c>
      <c r="B11" s="3" t="s">
        <v>13</v>
      </c>
      <c r="C11" s="4">
        <v>12470</v>
      </c>
      <c r="D11" s="4">
        <v>4108</v>
      </c>
      <c r="E11" s="4">
        <v>1421</v>
      </c>
      <c r="F11" s="4">
        <v>3899.56</v>
      </c>
      <c r="G11" s="27">
        <f>C11+E11</f>
        <v>13891</v>
      </c>
      <c r="H11" s="27">
        <f>D11+F11</f>
        <v>8007.5599999999995</v>
      </c>
      <c r="I11" s="4">
        <v>40</v>
      </c>
      <c r="J11" s="4">
        <v>34.020000000000003</v>
      </c>
      <c r="K11" s="4">
        <v>0</v>
      </c>
      <c r="L11" s="4">
        <v>0</v>
      </c>
      <c r="M11" s="27">
        <f>G11-I11-K11</f>
        <v>13851</v>
      </c>
      <c r="N11" s="27">
        <f>H11-J11-L11</f>
        <v>7973.5399999999991</v>
      </c>
    </row>
    <row r="12" spans="1:42" ht="15" customHeight="1" x14ac:dyDescent="0.25">
      <c r="A12" s="3">
        <v>2</v>
      </c>
      <c r="B12" s="3" t="s">
        <v>14</v>
      </c>
      <c r="C12" s="4">
        <v>18</v>
      </c>
      <c r="D12" s="4">
        <v>12.59</v>
      </c>
      <c r="E12" s="4">
        <v>0</v>
      </c>
      <c r="F12" s="4">
        <v>0</v>
      </c>
      <c r="G12" s="27">
        <f t="shared" ref="G12:G65" si="0">C12+E12</f>
        <v>18</v>
      </c>
      <c r="H12" s="27">
        <f t="shared" ref="H12:H65" si="1">D12+F12</f>
        <v>12.59</v>
      </c>
      <c r="I12" s="4">
        <v>0</v>
      </c>
      <c r="J12" s="4">
        <v>0</v>
      </c>
      <c r="K12" s="4">
        <v>0</v>
      </c>
      <c r="L12" s="4">
        <v>0</v>
      </c>
      <c r="M12" s="27">
        <f t="shared" ref="M12:M65" si="2">G12-I12-K12</f>
        <v>18</v>
      </c>
      <c r="N12" s="27">
        <f t="shared" ref="N12:N65" si="3">H12-J12-L12</f>
        <v>12.59</v>
      </c>
    </row>
    <row r="13" spans="1:42" ht="15" customHeight="1" x14ac:dyDescent="0.25">
      <c r="A13" s="3">
        <v>3</v>
      </c>
      <c r="B13" s="3" t="s">
        <v>15</v>
      </c>
      <c r="C13" s="4">
        <v>19</v>
      </c>
      <c r="D13" s="4">
        <v>3542547</v>
      </c>
      <c r="E13" s="4">
        <v>0</v>
      </c>
      <c r="F13" s="4">
        <v>0</v>
      </c>
      <c r="G13" s="27">
        <f t="shared" si="0"/>
        <v>19</v>
      </c>
      <c r="H13" s="27">
        <f t="shared" si="1"/>
        <v>3542547</v>
      </c>
      <c r="I13" s="4">
        <v>0</v>
      </c>
      <c r="J13" s="4">
        <v>0</v>
      </c>
      <c r="K13" s="4">
        <v>0</v>
      </c>
      <c r="L13" s="4">
        <v>0</v>
      </c>
      <c r="M13" s="27">
        <f t="shared" si="2"/>
        <v>19</v>
      </c>
      <c r="N13" s="27">
        <f t="shared" si="3"/>
        <v>3542547</v>
      </c>
    </row>
    <row r="14" spans="1:42" ht="15" customHeight="1" x14ac:dyDescent="0.25">
      <c r="A14" s="3">
        <v>4</v>
      </c>
      <c r="B14" s="3" t="s">
        <v>16</v>
      </c>
      <c r="C14" s="4">
        <v>58189</v>
      </c>
      <c r="D14" s="4">
        <v>57189</v>
      </c>
      <c r="E14" s="4">
        <v>692</v>
      </c>
      <c r="F14" s="4">
        <v>835</v>
      </c>
      <c r="G14" s="27">
        <f t="shared" si="0"/>
        <v>58881</v>
      </c>
      <c r="H14" s="27">
        <f t="shared" si="1"/>
        <v>58024</v>
      </c>
      <c r="I14" s="4">
        <v>45</v>
      </c>
      <c r="J14" s="4">
        <v>52</v>
      </c>
      <c r="K14" s="4">
        <v>135</v>
      </c>
      <c r="L14" s="4">
        <v>149</v>
      </c>
      <c r="M14" s="27">
        <f t="shared" si="2"/>
        <v>58701</v>
      </c>
      <c r="N14" s="27">
        <f t="shared" si="3"/>
        <v>57823</v>
      </c>
    </row>
    <row r="15" spans="1:42" ht="15" customHeight="1" x14ac:dyDescent="0.25">
      <c r="A15" s="3">
        <v>5</v>
      </c>
      <c r="B15" s="3" t="s">
        <v>17</v>
      </c>
      <c r="C15" s="4">
        <v>6523</v>
      </c>
      <c r="D15" s="4">
        <v>3809</v>
      </c>
      <c r="E15" s="4">
        <v>1432</v>
      </c>
      <c r="F15" s="4">
        <v>1121</v>
      </c>
      <c r="G15" s="27">
        <f t="shared" si="0"/>
        <v>7955</v>
      </c>
      <c r="H15" s="27">
        <f t="shared" si="1"/>
        <v>4930</v>
      </c>
      <c r="I15" s="4">
        <v>0</v>
      </c>
      <c r="J15" s="4">
        <v>0</v>
      </c>
      <c r="K15" s="4">
        <v>0</v>
      </c>
      <c r="L15" s="4">
        <v>0</v>
      </c>
      <c r="M15" s="27">
        <f t="shared" si="2"/>
        <v>7955</v>
      </c>
      <c r="N15" s="27">
        <f t="shared" si="3"/>
        <v>4930</v>
      </c>
    </row>
    <row r="16" spans="1:42" ht="15" customHeight="1" x14ac:dyDescent="0.25">
      <c r="A16" s="3">
        <v>6</v>
      </c>
      <c r="B16" s="3" t="s">
        <v>18</v>
      </c>
      <c r="C16" s="4">
        <v>3236</v>
      </c>
      <c r="D16" s="4">
        <v>3039</v>
      </c>
      <c r="E16" s="4">
        <v>78</v>
      </c>
      <c r="F16" s="4">
        <v>124</v>
      </c>
      <c r="G16" s="27">
        <f t="shared" si="0"/>
        <v>3314</v>
      </c>
      <c r="H16" s="27">
        <f t="shared" si="1"/>
        <v>3163</v>
      </c>
      <c r="I16" s="4">
        <v>6</v>
      </c>
      <c r="J16" s="4">
        <v>6.77</v>
      </c>
      <c r="K16" s="4">
        <v>0</v>
      </c>
      <c r="L16" s="4">
        <v>0</v>
      </c>
      <c r="M16" s="27">
        <f t="shared" si="2"/>
        <v>3308</v>
      </c>
      <c r="N16" s="27">
        <f t="shared" si="3"/>
        <v>3156.23</v>
      </c>
    </row>
    <row r="17" spans="1:14" ht="15" customHeight="1" x14ac:dyDescent="0.25">
      <c r="A17" s="3">
        <v>7</v>
      </c>
      <c r="B17" s="3" t="s">
        <v>19</v>
      </c>
      <c r="C17" s="4">
        <v>36274</v>
      </c>
      <c r="D17" s="4">
        <v>43366.65</v>
      </c>
      <c r="E17" s="4">
        <v>1842</v>
      </c>
      <c r="F17" s="4">
        <v>3335</v>
      </c>
      <c r="G17" s="27">
        <f t="shared" si="0"/>
        <v>38116</v>
      </c>
      <c r="H17" s="27">
        <f t="shared" si="1"/>
        <v>46701.65</v>
      </c>
      <c r="I17" s="4">
        <v>59</v>
      </c>
      <c r="J17" s="4">
        <v>33.5</v>
      </c>
      <c r="K17" s="4">
        <v>0</v>
      </c>
      <c r="L17" s="4">
        <v>0</v>
      </c>
      <c r="M17" s="27">
        <f t="shared" si="2"/>
        <v>38057</v>
      </c>
      <c r="N17" s="27">
        <f t="shared" si="3"/>
        <v>46668.15</v>
      </c>
    </row>
    <row r="18" spans="1:14" ht="15" customHeight="1" x14ac:dyDescent="0.25">
      <c r="A18" s="3">
        <v>8</v>
      </c>
      <c r="B18" s="3" t="s">
        <v>20</v>
      </c>
      <c r="C18" s="4">
        <v>1331</v>
      </c>
      <c r="D18" s="4">
        <v>909</v>
      </c>
      <c r="E18" s="4">
        <v>142</v>
      </c>
      <c r="F18" s="4">
        <v>97</v>
      </c>
      <c r="G18" s="27">
        <f t="shared" si="0"/>
        <v>1473</v>
      </c>
      <c r="H18" s="27">
        <f t="shared" si="1"/>
        <v>1006</v>
      </c>
      <c r="I18" s="4">
        <v>0</v>
      </c>
      <c r="J18" s="4">
        <v>0</v>
      </c>
      <c r="K18" s="4">
        <v>0</v>
      </c>
      <c r="L18" s="4">
        <v>0</v>
      </c>
      <c r="M18" s="27">
        <f t="shared" si="2"/>
        <v>1473</v>
      </c>
      <c r="N18" s="27">
        <f t="shared" si="3"/>
        <v>1006</v>
      </c>
    </row>
    <row r="19" spans="1:14" ht="15" customHeight="1" x14ac:dyDescent="0.25">
      <c r="A19" s="3">
        <v>9</v>
      </c>
      <c r="B19" s="3" t="s">
        <v>21</v>
      </c>
      <c r="C19" s="4">
        <v>3894</v>
      </c>
      <c r="D19" s="4">
        <v>3557</v>
      </c>
      <c r="E19" s="4">
        <v>65</v>
      </c>
      <c r="F19" s="4">
        <v>126</v>
      </c>
      <c r="G19" s="27">
        <f t="shared" si="0"/>
        <v>3959</v>
      </c>
      <c r="H19" s="27">
        <f t="shared" si="1"/>
        <v>3683</v>
      </c>
      <c r="I19" s="4">
        <v>25</v>
      </c>
      <c r="J19" s="4">
        <v>31</v>
      </c>
      <c r="K19" s="4">
        <v>0</v>
      </c>
      <c r="L19" s="4">
        <v>0</v>
      </c>
      <c r="M19" s="27">
        <f t="shared" si="2"/>
        <v>3934</v>
      </c>
      <c r="N19" s="27">
        <f t="shared" si="3"/>
        <v>3652</v>
      </c>
    </row>
    <row r="20" spans="1:14" ht="15" customHeight="1" x14ac:dyDescent="0.25">
      <c r="A20" s="3">
        <v>10</v>
      </c>
      <c r="B20" s="3" t="s">
        <v>22</v>
      </c>
      <c r="C20" s="4">
        <v>642</v>
      </c>
      <c r="D20" s="4">
        <v>580.32000000000005</v>
      </c>
      <c r="E20" s="4">
        <v>0</v>
      </c>
      <c r="F20" s="4">
        <v>0</v>
      </c>
      <c r="G20" s="27">
        <f t="shared" si="0"/>
        <v>642</v>
      </c>
      <c r="H20" s="27">
        <f t="shared" si="1"/>
        <v>580.32000000000005</v>
      </c>
      <c r="I20" s="4">
        <v>0</v>
      </c>
      <c r="J20" s="4">
        <v>0</v>
      </c>
      <c r="K20" s="4">
        <v>0</v>
      </c>
      <c r="L20" s="4">
        <v>0</v>
      </c>
      <c r="M20" s="27">
        <f t="shared" si="2"/>
        <v>642</v>
      </c>
      <c r="N20" s="27">
        <f t="shared" si="3"/>
        <v>580.32000000000005</v>
      </c>
    </row>
    <row r="21" spans="1:14" ht="15" customHeight="1" x14ac:dyDescent="0.25">
      <c r="A21" s="3">
        <v>11</v>
      </c>
      <c r="B21" s="3" t="s">
        <v>23</v>
      </c>
      <c r="C21" s="4">
        <v>20</v>
      </c>
      <c r="D21" s="4">
        <v>36.18</v>
      </c>
      <c r="E21" s="4">
        <v>18</v>
      </c>
      <c r="F21" s="4">
        <v>19.64</v>
      </c>
      <c r="G21" s="27">
        <f t="shared" si="0"/>
        <v>38</v>
      </c>
      <c r="H21" s="27">
        <f t="shared" si="1"/>
        <v>55.82</v>
      </c>
      <c r="I21" s="4">
        <v>0</v>
      </c>
      <c r="J21" s="4">
        <v>0</v>
      </c>
      <c r="K21" s="4">
        <v>0</v>
      </c>
      <c r="L21" s="4">
        <v>0</v>
      </c>
      <c r="M21" s="27">
        <f t="shared" si="2"/>
        <v>38</v>
      </c>
      <c r="N21" s="27">
        <f t="shared" si="3"/>
        <v>55.82</v>
      </c>
    </row>
    <row r="22" spans="1:14" ht="15" customHeight="1" x14ac:dyDescent="0.25">
      <c r="A22" s="3">
        <v>12</v>
      </c>
      <c r="B22" s="3" t="s">
        <v>24</v>
      </c>
      <c r="C22" s="4">
        <v>200</v>
      </c>
      <c r="D22" s="4">
        <v>297.38</v>
      </c>
      <c r="E22" s="4">
        <v>38</v>
      </c>
      <c r="F22" s="4">
        <v>59.1</v>
      </c>
      <c r="G22" s="27">
        <f t="shared" si="0"/>
        <v>238</v>
      </c>
      <c r="H22" s="27">
        <f t="shared" si="1"/>
        <v>356.48</v>
      </c>
      <c r="I22" s="4">
        <v>0</v>
      </c>
      <c r="J22" s="4">
        <v>0</v>
      </c>
      <c r="K22" s="4">
        <v>0</v>
      </c>
      <c r="L22" s="4">
        <v>0</v>
      </c>
      <c r="M22" s="27">
        <f t="shared" si="2"/>
        <v>238</v>
      </c>
      <c r="N22" s="27">
        <f t="shared" si="3"/>
        <v>356.48</v>
      </c>
    </row>
    <row r="23" spans="1:14" ht="15" customHeight="1" x14ac:dyDescent="0.25">
      <c r="A23" s="3">
        <v>13</v>
      </c>
      <c r="B23" s="3" t="s">
        <v>25</v>
      </c>
      <c r="C23" s="4">
        <v>1832</v>
      </c>
      <c r="D23" s="4">
        <v>1572.15</v>
      </c>
      <c r="E23" s="4">
        <v>24</v>
      </c>
      <c r="F23" s="4">
        <v>18.21</v>
      </c>
      <c r="G23" s="27">
        <f t="shared" si="0"/>
        <v>1856</v>
      </c>
      <c r="H23" s="27">
        <f t="shared" si="1"/>
        <v>1590.3600000000001</v>
      </c>
      <c r="I23" s="4">
        <v>15</v>
      </c>
      <c r="J23" s="4">
        <v>3.45</v>
      </c>
      <c r="K23" s="4">
        <v>0</v>
      </c>
      <c r="L23" s="4">
        <v>0</v>
      </c>
      <c r="M23" s="27">
        <f t="shared" si="2"/>
        <v>1841</v>
      </c>
      <c r="N23" s="27">
        <f t="shared" si="3"/>
        <v>1586.91</v>
      </c>
    </row>
    <row r="24" spans="1:14" ht="15" customHeight="1" x14ac:dyDescent="0.25">
      <c r="A24" s="3">
        <v>14</v>
      </c>
      <c r="B24" s="3" t="s">
        <v>26</v>
      </c>
      <c r="C24" s="4">
        <v>676</v>
      </c>
      <c r="D24" s="4">
        <v>1009.3</v>
      </c>
      <c r="E24" s="4">
        <v>0</v>
      </c>
      <c r="F24" s="4">
        <v>0</v>
      </c>
      <c r="G24" s="27">
        <f t="shared" si="0"/>
        <v>676</v>
      </c>
      <c r="H24" s="27">
        <f t="shared" si="1"/>
        <v>1009.3</v>
      </c>
      <c r="I24" s="4">
        <v>0</v>
      </c>
      <c r="J24" s="4">
        <v>0</v>
      </c>
      <c r="K24" s="4">
        <v>0</v>
      </c>
      <c r="L24" s="4">
        <v>0</v>
      </c>
      <c r="M24" s="27">
        <f t="shared" si="2"/>
        <v>676</v>
      </c>
      <c r="N24" s="27">
        <f t="shared" si="3"/>
        <v>1009.3</v>
      </c>
    </row>
    <row r="25" spans="1:14" ht="15" customHeight="1" x14ac:dyDescent="0.25">
      <c r="A25" s="3">
        <v>15</v>
      </c>
      <c r="B25" s="3" t="s">
        <v>27</v>
      </c>
      <c r="C25" s="4">
        <v>19683</v>
      </c>
      <c r="D25" s="4">
        <v>10079</v>
      </c>
      <c r="E25" s="4">
        <v>334</v>
      </c>
      <c r="F25" s="4">
        <v>439</v>
      </c>
      <c r="G25" s="27">
        <f t="shared" si="0"/>
        <v>20017</v>
      </c>
      <c r="H25" s="27">
        <f t="shared" si="1"/>
        <v>10518</v>
      </c>
      <c r="I25" s="4">
        <v>190</v>
      </c>
      <c r="J25" s="4">
        <v>126</v>
      </c>
      <c r="K25" s="4">
        <v>0</v>
      </c>
      <c r="L25" s="4">
        <v>0</v>
      </c>
      <c r="M25" s="27">
        <f t="shared" si="2"/>
        <v>19827</v>
      </c>
      <c r="N25" s="27">
        <f t="shared" si="3"/>
        <v>10392</v>
      </c>
    </row>
    <row r="26" spans="1:14" ht="15" customHeight="1" x14ac:dyDescent="0.25">
      <c r="A26" s="3">
        <v>16</v>
      </c>
      <c r="B26" s="3" t="s">
        <v>28</v>
      </c>
      <c r="C26" s="4">
        <v>7905</v>
      </c>
      <c r="D26" s="4">
        <v>1170</v>
      </c>
      <c r="E26" s="4">
        <v>32</v>
      </c>
      <c r="F26" s="4">
        <v>35</v>
      </c>
      <c r="G26" s="27">
        <f t="shared" si="0"/>
        <v>7937</v>
      </c>
      <c r="H26" s="27">
        <f t="shared" si="1"/>
        <v>1205</v>
      </c>
      <c r="I26" s="4">
        <v>12</v>
      </c>
      <c r="J26" s="4">
        <v>2</v>
      </c>
      <c r="K26" s="4">
        <v>0</v>
      </c>
      <c r="L26" s="4">
        <v>0</v>
      </c>
      <c r="M26" s="27">
        <f t="shared" si="2"/>
        <v>7925</v>
      </c>
      <c r="N26" s="27">
        <f t="shared" si="3"/>
        <v>1203</v>
      </c>
    </row>
    <row r="27" spans="1:14" ht="15" customHeight="1" x14ac:dyDescent="0.25">
      <c r="A27" s="3">
        <v>17</v>
      </c>
      <c r="B27" s="3" t="s">
        <v>29</v>
      </c>
      <c r="C27" s="4">
        <v>32450</v>
      </c>
      <c r="D27" s="4">
        <v>5156</v>
      </c>
      <c r="E27" s="4">
        <v>0</v>
      </c>
      <c r="F27" s="4">
        <v>0</v>
      </c>
      <c r="G27" s="27">
        <f t="shared" si="0"/>
        <v>32450</v>
      </c>
      <c r="H27" s="27">
        <f t="shared" si="1"/>
        <v>5156</v>
      </c>
      <c r="I27" s="4">
        <v>0</v>
      </c>
      <c r="J27" s="4">
        <v>0</v>
      </c>
      <c r="K27" s="4">
        <v>0</v>
      </c>
      <c r="L27" s="4">
        <v>0</v>
      </c>
      <c r="M27" s="27">
        <f t="shared" si="2"/>
        <v>32450</v>
      </c>
      <c r="N27" s="27">
        <f t="shared" si="3"/>
        <v>5156</v>
      </c>
    </row>
    <row r="28" spans="1:14" ht="15" customHeight="1" x14ac:dyDescent="0.25">
      <c r="A28" s="3">
        <v>18</v>
      </c>
      <c r="B28" s="3" t="s">
        <v>30</v>
      </c>
      <c r="C28" s="4">
        <v>17882</v>
      </c>
      <c r="D28" s="4">
        <v>30491.59</v>
      </c>
      <c r="E28" s="4">
        <v>137</v>
      </c>
      <c r="F28" s="4">
        <v>300.36</v>
      </c>
      <c r="G28" s="27">
        <f t="shared" si="0"/>
        <v>18019</v>
      </c>
      <c r="H28" s="27">
        <f t="shared" si="1"/>
        <v>30791.95</v>
      </c>
      <c r="I28" s="4">
        <v>47</v>
      </c>
      <c r="J28" s="4">
        <v>15.42</v>
      </c>
      <c r="K28" s="4">
        <v>0</v>
      </c>
      <c r="L28" s="4">
        <v>0</v>
      </c>
      <c r="M28" s="27">
        <f t="shared" si="2"/>
        <v>17972</v>
      </c>
      <c r="N28" s="27">
        <f t="shared" si="3"/>
        <v>30776.530000000002</v>
      </c>
    </row>
    <row r="29" spans="1:14" ht="15" customHeight="1" x14ac:dyDescent="0.25">
      <c r="A29" s="3">
        <v>19</v>
      </c>
      <c r="B29" s="3" t="s">
        <v>31</v>
      </c>
      <c r="C29" s="4">
        <v>41</v>
      </c>
      <c r="D29" s="4">
        <v>20.56</v>
      </c>
      <c r="E29" s="4">
        <v>0</v>
      </c>
      <c r="F29" s="4">
        <v>0</v>
      </c>
      <c r="G29" s="27">
        <f t="shared" si="0"/>
        <v>41</v>
      </c>
      <c r="H29" s="27">
        <f t="shared" si="1"/>
        <v>20.56</v>
      </c>
      <c r="I29" s="4">
        <v>8</v>
      </c>
      <c r="J29" s="4">
        <v>2.73</v>
      </c>
      <c r="K29" s="4">
        <v>0</v>
      </c>
      <c r="L29" s="4">
        <v>0</v>
      </c>
      <c r="M29" s="27">
        <f t="shared" si="2"/>
        <v>33</v>
      </c>
      <c r="N29" s="27">
        <f t="shared" si="3"/>
        <v>17.829999999999998</v>
      </c>
    </row>
    <row r="30" spans="1:14" ht="15" customHeight="1" x14ac:dyDescent="0.25">
      <c r="A30" s="3">
        <v>20</v>
      </c>
      <c r="B30" s="3" t="s">
        <v>32</v>
      </c>
      <c r="C30" s="4">
        <v>346</v>
      </c>
      <c r="D30" s="4">
        <v>392</v>
      </c>
      <c r="E30" s="4">
        <v>0</v>
      </c>
      <c r="F30" s="4">
        <v>0</v>
      </c>
      <c r="G30" s="27">
        <f t="shared" si="0"/>
        <v>346</v>
      </c>
      <c r="H30" s="27">
        <f t="shared" si="1"/>
        <v>392</v>
      </c>
      <c r="I30" s="4">
        <v>0</v>
      </c>
      <c r="J30" s="4">
        <v>0</v>
      </c>
      <c r="K30" s="4">
        <v>0</v>
      </c>
      <c r="L30" s="4">
        <v>0</v>
      </c>
      <c r="M30" s="27">
        <f t="shared" si="2"/>
        <v>346</v>
      </c>
      <c r="N30" s="27">
        <f t="shared" si="3"/>
        <v>392</v>
      </c>
    </row>
    <row r="31" spans="1:14" ht="15" customHeight="1" thickBot="1" x14ac:dyDescent="0.3">
      <c r="A31" s="18">
        <v>21</v>
      </c>
      <c r="B31" s="18" t="s">
        <v>33</v>
      </c>
      <c r="C31" s="19">
        <v>0</v>
      </c>
      <c r="D31" s="19">
        <v>0</v>
      </c>
      <c r="E31" s="19">
        <v>0</v>
      </c>
      <c r="F31" s="19">
        <v>0</v>
      </c>
      <c r="G31" s="28">
        <f t="shared" si="0"/>
        <v>0</v>
      </c>
      <c r="H31" s="28">
        <f t="shared" si="1"/>
        <v>0</v>
      </c>
      <c r="I31" s="19">
        <v>0</v>
      </c>
      <c r="J31" s="19">
        <v>0</v>
      </c>
      <c r="K31" s="19">
        <v>0</v>
      </c>
      <c r="L31" s="19">
        <v>0</v>
      </c>
      <c r="M31" s="28">
        <f t="shared" si="2"/>
        <v>0</v>
      </c>
      <c r="N31" s="28">
        <f t="shared" si="3"/>
        <v>0</v>
      </c>
    </row>
    <row r="32" spans="1:14" ht="15" customHeight="1" thickBot="1" x14ac:dyDescent="0.3">
      <c r="A32" s="29"/>
      <c r="B32" s="30" t="s">
        <v>34</v>
      </c>
      <c r="C32" s="31">
        <f>SUM(C11:C31)</f>
        <v>203631</v>
      </c>
      <c r="D32" s="31">
        <f t="shared" ref="D32:N32" si="4">SUM(D11:D31)</f>
        <v>3709341.7199999993</v>
      </c>
      <c r="E32" s="31">
        <f t="shared" si="4"/>
        <v>6255</v>
      </c>
      <c r="F32" s="31">
        <f t="shared" si="4"/>
        <v>10408.869999999999</v>
      </c>
      <c r="G32" s="31">
        <f t="shared" si="4"/>
        <v>209886</v>
      </c>
      <c r="H32" s="31">
        <f t="shared" si="4"/>
        <v>3719750.5899999994</v>
      </c>
      <c r="I32" s="31">
        <f t="shared" si="4"/>
        <v>447</v>
      </c>
      <c r="J32" s="31">
        <f t="shared" si="4"/>
        <v>306.89000000000004</v>
      </c>
      <c r="K32" s="31">
        <f t="shared" si="4"/>
        <v>135</v>
      </c>
      <c r="L32" s="31">
        <f t="shared" si="4"/>
        <v>149</v>
      </c>
      <c r="M32" s="31">
        <f t="shared" si="4"/>
        <v>209304</v>
      </c>
      <c r="N32" s="32">
        <f t="shared" si="4"/>
        <v>3719294.6999999993</v>
      </c>
    </row>
    <row r="33" spans="1:14" ht="15" customHeight="1" x14ac:dyDescent="0.25">
      <c r="A33" s="22">
        <v>22</v>
      </c>
      <c r="B33" s="22" t="s">
        <v>35</v>
      </c>
      <c r="C33" s="23">
        <v>0</v>
      </c>
      <c r="D33" s="23">
        <v>0</v>
      </c>
      <c r="E33" s="23">
        <v>0</v>
      </c>
      <c r="F33" s="23">
        <v>0</v>
      </c>
      <c r="G33" s="33">
        <f t="shared" si="0"/>
        <v>0</v>
      </c>
      <c r="H33" s="33">
        <f t="shared" si="1"/>
        <v>0</v>
      </c>
      <c r="I33" s="23">
        <v>0</v>
      </c>
      <c r="J33" s="23">
        <v>0</v>
      </c>
      <c r="K33" s="23">
        <v>0</v>
      </c>
      <c r="L33" s="23">
        <v>0</v>
      </c>
      <c r="M33" s="33">
        <f t="shared" si="2"/>
        <v>0</v>
      </c>
      <c r="N33" s="33">
        <f t="shared" si="3"/>
        <v>0</v>
      </c>
    </row>
    <row r="34" spans="1:14" ht="15" customHeight="1" x14ac:dyDescent="0.25">
      <c r="A34" s="3">
        <v>23</v>
      </c>
      <c r="B34" s="3" t="s">
        <v>36</v>
      </c>
      <c r="C34" s="4">
        <v>34</v>
      </c>
      <c r="D34" s="4">
        <v>49.59</v>
      </c>
      <c r="E34" s="4">
        <v>0</v>
      </c>
      <c r="F34" s="4">
        <v>0</v>
      </c>
      <c r="G34" s="27">
        <f t="shared" si="0"/>
        <v>34</v>
      </c>
      <c r="H34" s="27">
        <f t="shared" si="1"/>
        <v>49.59</v>
      </c>
      <c r="I34" s="4">
        <v>0</v>
      </c>
      <c r="J34" s="4">
        <v>0</v>
      </c>
      <c r="K34" s="4">
        <v>0</v>
      </c>
      <c r="L34" s="4">
        <v>0</v>
      </c>
      <c r="M34" s="27">
        <f t="shared" si="2"/>
        <v>34</v>
      </c>
      <c r="N34" s="27">
        <f t="shared" si="3"/>
        <v>49.59</v>
      </c>
    </row>
    <row r="35" spans="1:14" ht="15" customHeight="1" x14ac:dyDescent="0.25">
      <c r="A35" s="3">
        <v>24</v>
      </c>
      <c r="B35" s="3" t="s">
        <v>37</v>
      </c>
      <c r="C35" s="4">
        <v>502</v>
      </c>
      <c r="D35" s="4">
        <v>35</v>
      </c>
      <c r="E35" s="4">
        <v>31</v>
      </c>
      <c r="F35" s="4">
        <v>35</v>
      </c>
      <c r="G35" s="27">
        <f t="shared" si="0"/>
        <v>533</v>
      </c>
      <c r="H35" s="27">
        <f t="shared" si="1"/>
        <v>70</v>
      </c>
      <c r="I35" s="4">
        <v>8</v>
      </c>
      <c r="J35" s="4">
        <v>35</v>
      </c>
      <c r="K35" s="4">
        <v>0</v>
      </c>
      <c r="L35" s="4">
        <v>0</v>
      </c>
      <c r="M35" s="27">
        <f t="shared" si="2"/>
        <v>525</v>
      </c>
      <c r="N35" s="27">
        <f t="shared" si="3"/>
        <v>35</v>
      </c>
    </row>
    <row r="36" spans="1:14" ht="15" customHeight="1" x14ac:dyDescent="0.25">
      <c r="A36" s="3">
        <v>25</v>
      </c>
      <c r="B36" s="3" t="s">
        <v>38</v>
      </c>
      <c r="C36" s="4">
        <v>94</v>
      </c>
      <c r="D36" s="4">
        <v>50</v>
      </c>
      <c r="E36" s="4">
        <v>0</v>
      </c>
      <c r="F36" s="4">
        <v>0</v>
      </c>
      <c r="G36" s="27">
        <f t="shared" si="0"/>
        <v>94</v>
      </c>
      <c r="H36" s="27">
        <f t="shared" si="1"/>
        <v>50</v>
      </c>
      <c r="I36" s="4">
        <v>0</v>
      </c>
      <c r="J36" s="4">
        <v>0</v>
      </c>
      <c r="K36" s="4">
        <v>0</v>
      </c>
      <c r="L36" s="4">
        <v>0</v>
      </c>
      <c r="M36" s="27">
        <f t="shared" si="2"/>
        <v>94</v>
      </c>
      <c r="N36" s="27">
        <f t="shared" si="3"/>
        <v>50</v>
      </c>
    </row>
    <row r="37" spans="1:14" ht="15" customHeight="1" x14ac:dyDescent="0.25">
      <c r="A37" s="3">
        <v>26</v>
      </c>
      <c r="B37" s="3" t="s">
        <v>39</v>
      </c>
      <c r="C37" s="4">
        <v>954</v>
      </c>
      <c r="D37" s="4">
        <v>186</v>
      </c>
      <c r="E37" s="4">
        <v>53</v>
      </c>
      <c r="F37" s="4">
        <v>13</v>
      </c>
      <c r="G37" s="27">
        <f t="shared" si="0"/>
        <v>1007</v>
      </c>
      <c r="H37" s="27">
        <f t="shared" si="1"/>
        <v>199</v>
      </c>
      <c r="I37" s="4">
        <v>0</v>
      </c>
      <c r="J37" s="4">
        <v>0</v>
      </c>
      <c r="K37" s="4">
        <v>0</v>
      </c>
      <c r="L37" s="4">
        <v>0</v>
      </c>
      <c r="M37" s="27">
        <f t="shared" si="2"/>
        <v>1007</v>
      </c>
      <c r="N37" s="27">
        <f t="shared" si="3"/>
        <v>199</v>
      </c>
    </row>
    <row r="38" spans="1:14" ht="15" customHeight="1" thickBot="1" x14ac:dyDescent="0.3">
      <c r="A38" s="18">
        <v>27</v>
      </c>
      <c r="B38" s="18" t="s">
        <v>40</v>
      </c>
      <c r="C38" s="19">
        <v>72573</v>
      </c>
      <c r="D38" s="19">
        <v>156271</v>
      </c>
      <c r="E38" s="19">
        <v>7202</v>
      </c>
      <c r="F38" s="19">
        <v>10672</v>
      </c>
      <c r="G38" s="28">
        <f t="shared" si="0"/>
        <v>79775</v>
      </c>
      <c r="H38" s="28">
        <f t="shared" si="1"/>
        <v>166943</v>
      </c>
      <c r="I38" s="19">
        <v>73</v>
      </c>
      <c r="J38" s="19">
        <v>22</v>
      </c>
      <c r="K38" s="19">
        <v>0</v>
      </c>
      <c r="L38" s="19">
        <v>0</v>
      </c>
      <c r="M38" s="28">
        <f t="shared" si="2"/>
        <v>79702</v>
      </c>
      <c r="N38" s="28">
        <f t="shared" si="3"/>
        <v>166921</v>
      </c>
    </row>
    <row r="39" spans="1:14" ht="15" customHeight="1" thickBot="1" x14ac:dyDescent="0.3">
      <c r="A39" s="29"/>
      <c r="B39" s="30" t="s">
        <v>34</v>
      </c>
      <c r="C39" s="31">
        <f>SUM(C33:C38)</f>
        <v>74157</v>
      </c>
      <c r="D39" s="31">
        <f t="shared" ref="D39:N39" si="5">SUM(D33:D38)</f>
        <v>156591.59</v>
      </c>
      <c r="E39" s="31">
        <f t="shared" si="5"/>
        <v>7286</v>
      </c>
      <c r="F39" s="31">
        <f t="shared" si="5"/>
        <v>10720</v>
      </c>
      <c r="G39" s="31">
        <f t="shared" si="5"/>
        <v>81443</v>
      </c>
      <c r="H39" s="31">
        <f t="shared" si="5"/>
        <v>167311.59</v>
      </c>
      <c r="I39" s="31">
        <f t="shared" si="5"/>
        <v>81</v>
      </c>
      <c r="J39" s="31">
        <f t="shared" si="5"/>
        <v>57</v>
      </c>
      <c r="K39" s="31">
        <f t="shared" si="5"/>
        <v>0</v>
      </c>
      <c r="L39" s="31">
        <f t="shared" si="5"/>
        <v>0</v>
      </c>
      <c r="M39" s="31">
        <f t="shared" si="5"/>
        <v>81362</v>
      </c>
      <c r="N39" s="32">
        <f t="shared" si="5"/>
        <v>167254.59</v>
      </c>
    </row>
    <row r="40" spans="1:14" ht="15" customHeight="1" x14ac:dyDescent="0.25">
      <c r="A40" s="22">
        <v>28</v>
      </c>
      <c r="B40" s="22" t="s">
        <v>41</v>
      </c>
      <c r="C40" s="23">
        <v>0</v>
      </c>
      <c r="D40" s="23">
        <v>0</v>
      </c>
      <c r="E40" s="23">
        <v>0</v>
      </c>
      <c r="F40" s="23">
        <v>0</v>
      </c>
      <c r="G40" s="33">
        <f t="shared" si="0"/>
        <v>0</v>
      </c>
      <c r="H40" s="33">
        <f t="shared" si="1"/>
        <v>0</v>
      </c>
      <c r="I40" s="23">
        <v>0</v>
      </c>
      <c r="J40" s="23">
        <v>0</v>
      </c>
      <c r="K40" s="23">
        <v>0</v>
      </c>
      <c r="L40" s="23">
        <v>0</v>
      </c>
      <c r="M40" s="33">
        <f t="shared" si="2"/>
        <v>0</v>
      </c>
      <c r="N40" s="33">
        <f t="shared" si="3"/>
        <v>0</v>
      </c>
    </row>
    <row r="41" spans="1:14" ht="15" customHeight="1" x14ac:dyDescent="0.25">
      <c r="A41" s="3">
        <v>29</v>
      </c>
      <c r="B41" s="3" t="s">
        <v>42</v>
      </c>
      <c r="C41" s="4">
        <v>0</v>
      </c>
      <c r="D41" s="4">
        <v>0</v>
      </c>
      <c r="E41" s="4">
        <v>0</v>
      </c>
      <c r="F41" s="4">
        <v>0</v>
      </c>
      <c r="G41" s="27">
        <f t="shared" si="0"/>
        <v>0</v>
      </c>
      <c r="H41" s="27">
        <f t="shared" si="1"/>
        <v>0</v>
      </c>
      <c r="I41" s="4">
        <v>0</v>
      </c>
      <c r="J41" s="4">
        <v>0</v>
      </c>
      <c r="K41" s="4">
        <v>0</v>
      </c>
      <c r="L41" s="4">
        <v>0</v>
      </c>
      <c r="M41" s="27">
        <f t="shared" si="2"/>
        <v>0</v>
      </c>
      <c r="N41" s="27">
        <f t="shared" si="3"/>
        <v>0</v>
      </c>
    </row>
    <row r="42" spans="1:14" ht="15" customHeight="1" x14ac:dyDescent="0.25">
      <c r="A42" s="3">
        <v>30</v>
      </c>
      <c r="B42" s="3" t="s">
        <v>43</v>
      </c>
      <c r="C42" s="4">
        <v>0</v>
      </c>
      <c r="D42" s="4">
        <v>0</v>
      </c>
      <c r="E42" s="4">
        <v>0</v>
      </c>
      <c r="F42" s="4">
        <v>0</v>
      </c>
      <c r="G42" s="27">
        <f t="shared" si="0"/>
        <v>0</v>
      </c>
      <c r="H42" s="27">
        <f t="shared" si="1"/>
        <v>0</v>
      </c>
      <c r="I42" s="4">
        <v>0</v>
      </c>
      <c r="J42" s="4">
        <v>0</v>
      </c>
      <c r="K42" s="4">
        <v>0</v>
      </c>
      <c r="L42" s="4">
        <v>0</v>
      </c>
      <c r="M42" s="27">
        <f t="shared" si="2"/>
        <v>0</v>
      </c>
      <c r="N42" s="27">
        <f t="shared" si="3"/>
        <v>0</v>
      </c>
    </row>
    <row r="43" spans="1:14" ht="15" customHeight="1" x14ac:dyDescent="0.25">
      <c r="A43" s="3">
        <v>31</v>
      </c>
      <c r="B43" s="3" t="s">
        <v>44</v>
      </c>
      <c r="C43" s="4">
        <v>0</v>
      </c>
      <c r="D43" s="4">
        <v>0</v>
      </c>
      <c r="E43" s="4">
        <v>0</v>
      </c>
      <c r="F43" s="4">
        <v>0</v>
      </c>
      <c r="G43" s="27">
        <f t="shared" si="0"/>
        <v>0</v>
      </c>
      <c r="H43" s="27">
        <f t="shared" si="1"/>
        <v>0</v>
      </c>
      <c r="I43" s="4">
        <v>0</v>
      </c>
      <c r="J43" s="4">
        <v>0</v>
      </c>
      <c r="K43" s="4">
        <v>0</v>
      </c>
      <c r="L43" s="4">
        <v>0</v>
      </c>
      <c r="M43" s="27">
        <f t="shared" si="2"/>
        <v>0</v>
      </c>
      <c r="N43" s="27">
        <f t="shared" si="3"/>
        <v>0</v>
      </c>
    </row>
    <row r="44" spans="1:14" ht="15" customHeight="1" x14ac:dyDescent="0.25">
      <c r="A44" s="3">
        <v>32</v>
      </c>
      <c r="B44" s="3" t="s">
        <v>45</v>
      </c>
      <c r="C44" s="4">
        <v>1352</v>
      </c>
      <c r="D44" s="4">
        <v>927</v>
      </c>
      <c r="E44" s="4">
        <v>54</v>
      </c>
      <c r="F44" s="4">
        <v>66</v>
      </c>
      <c r="G44" s="27">
        <f t="shared" si="0"/>
        <v>1406</v>
      </c>
      <c r="H44" s="27">
        <f t="shared" si="1"/>
        <v>993</v>
      </c>
      <c r="I44" s="4">
        <v>26</v>
      </c>
      <c r="J44" s="4">
        <v>27</v>
      </c>
      <c r="K44" s="4">
        <v>1380</v>
      </c>
      <c r="L44" s="4">
        <v>966</v>
      </c>
      <c r="M44" s="27">
        <f t="shared" si="2"/>
        <v>0</v>
      </c>
      <c r="N44" s="27">
        <f t="shared" si="3"/>
        <v>0</v>
      </c>
    </row>
    <row r="45" spans="1:14" ht="15" customHeight="1" x14ac:dyDescent="0.25">
      <c r="A45" s="3">
        <v>33</v>
      </c>
      <c r="B45" s="3" t="s">
        <v>46</v>
      </c>
      <c r="C45" s="4">
        <v>0</v>
      </c>
      <c r="D45" s="4">
        <v>0</v>
      </c>
      <c r="E45" s="4">
        <v>0</v>
      </c>
      <c r="F45" s="4">
        <v>0</v>
      </c>
      <c r="G45" s="27">
        <f t="shared" si="0"/>
        <v>0</v>
      </c>
      <c r="H45" s="27">
        <f t="shared" si="1"/>
        <v>0</v>
      </c>
      <c r="I45" s="4">
        <v>0</v>
      </c>
      <c r="J45" s="4">
        <v>0</v>
      </c>
      <c r="K45" s="4">
        <v>0</v>
      </c>
      <c r="L45" s="4">
        <v>0</v>
      </c>
      <c r="M45" s="27">
        <f t="shared" si="2"/>
        <v>0</v>
      </c>
      <c r="N45" s="27">
        <f t="shared" si="3"/>
        <v>0</v>
      </c>
    </row>
    <row r="46" spans="1:14" ht="15" customHeight="1" x14ac:dyDescent="0.25">
      <c r="A46" s="3">
        <v>34</v>
      </c>
      <c r="B46" s="3" t="s">
        <v>47</v>
      </c>
      <c r="C46" s="4">
        <v>0</v>
      </c>
      <c r="D46" s="4">
        <v>0</v>
      </c>
      <c r="E46" s="4">
        <v>0</v>
      </c>
      <c r="F46" s="4">
        <v>0</v>
      </c>
      <c r="G46" s="27">
        <f t="shared" si="0"/>
        <v>0</v>
      </c>
      <c r="H46" s="27">
        <f t="shared" si="1"/>
        <v>0</v>
      </c>
      <c r="I46" s="4">
        <v>0</v>
      </c>
      <c r="J46" s="4">
        <v>0</v>
      </c>
      <c r="K46" s="4">
        <v>0</v>
      </c>
      <c r="L46" s="4">
        <v>0</v>
      </c>
      <c r="M46" s="27">
        <f t="shared" si="2"/>
        <v>0</v>
      </c>
      <c r="N46" s="27">
        <f t="shared" si="3"/>
        <v>0</v>
      </c>
    </row>
    <row r="47" spans="1:14" ht="15" customHeight="1" x14ac:dyDescent="0.25">
      <c r="A47" s="3">
        <v>35</v>
      </c>
      <c r="B47" s="3" t="s">
        <v>48</v>
      </c>
      <c r="C47" s="4">
        <v>0</v>
      </c>
      <c r="D47" s="4">
        <v>0</v>
      </c>
      <c r="E47" s="4">
        <v>0</v>
      </c>
      <c r="F47" s="4">
        <v>0</v>
      </c>
      <c r="G47" s="27">
        <f t="shared" si="0"/>
        <v>0</v>
      </c>
      <c r="H47" s="27">
        <f t="shared" si="1"/>
        <v>0</v>
      </c>
      <c r="I47" s="4">
        <v>0</v>
      </c>
      <c r="J47" s="4">
        <v>0</v>
      </c>
      <c r="K47" s="4">
        <v>0</v>
      </c>
      <c r="L47" s="4">
        <v>0</v>
      </c>
      <c r="M47" s="27">
        <f t="shared" si="2"/>
        <v>0</v>
      </c>
      <c r="N47" s="27">
        <f t="shared" si="3"/>
        <v>0</v>
      </c>
    </row>
    <row r="48" spans="1:14" ht="15" customHeight="1" x14ac:dyDescent="0.25">
      <c r="A48" s="3">
        <v>36</v>
      </c>
      <c r="B48" s="3" t="s">
        <v>49</v>
      </c>
      <c r="C48" s="4">
        <v>0</v>
      </c>
      <c r="D48" s="4">
        <v>0</v>
      </c>
      <c r="E48" s="4">
        <v>0</v>
      </c>
      <c r="F48" s="4">
        <v>0</v>
      </c>
      <c r="G48" s="27">
        <f t="shared" si="0"/>
        <v>0</v>
      </c>
      <c r="H48" s="27">
        <f t="shared" si="1"/>
        <v>0</v>
      </c>
      <c r="I48" s="4">
        <v>0</v>
      </c>
      <c r="J48" s="4">
        <v>0</v>
      </c>
      <c r="K48" s="4">
        <v>0</v>
      </c>
      <c r="L48" s="4">
        <v>0</v>
      </c>
      <c r="M48" s="27">
        <f t="shared" si="2"/>
        <v>0</v>
      </c>
      <c r="N48" s="27">
        <f t="shared" si="3"/>
        <v>0</v>
      </c>
    </row>
    <row r="49" spans="1:14" ht="15" customHeight="1" x14ac:dyDescent="0.25">
      <c r="A49" s="3">
        <v>37</v>
      </c>
      <c r="B49" s="3" t="s">
        <v>50</v>
      </c>
      <c r="C49" s="4">
        <v>17</v>
      </c>
      <c r="D49" s="4">
        <v>20.41</v>
      </c>
      <c r="E49" s="4">
        <v>0</v>
      </c>
      <c r="F49" s="4">
        <v>0</v>
      </c>
      <c r="G49" s="27">
        <f t="shared" si="0"/>
        <v>17</v>
      </c>
      <c r="H49" s="27">
        <f t="shared" si="1"/>
        <v>20.41</v>
      </c>
      <c r="I49" s="4">
        <v>0</v>
      </c>
      <c r="J49" s="4">
        <v>0</v>
      </c>
      <c r="K49" s="4">
        <v>0</v>
      </c>
      <c r="L49" s="4">
        <v>0</v>
      </c>
      <c r="M49" s="27">
        <f t="shared" si="2"/>
        <v>17</v>
      </c>
      <c r="N49" s="27">
        <f t="shared" si="3"/>
        <v>20.41</v>
      </c>
    </row>
    <row r="50" spans="1:14" ht="15" customHeight="1" x14ac:dyDescent="0.25">
      <c r="A50" s="3">
        <v>38</v>
      </c>
      <c r="B50" s="3" t="s">
        <v>51</v>
      </c>
      <c r="C50" s="4">
        <v>0</v>
      </c>
      <c r="D50" s="4">
        <v>0</v>
      </c>
      <c r="E50" s="4">
        <v>0</v>
      </c>
      <c r="F50" s="4">
        <v>0</v>
      </c>
      <c r="G50" s="27">
        <f t="shared" si="0"/>
        <v>0</v>
      </c>
      <c r="H50" s="27">
        <f t="shared" si="1"/>
        <v>0</v>
      </c>
      <c r="I50" s="4">
        <v>0</v>
      </c>
      <c r="J50" s="4">
        <v>0</v>
      </c>
      <c r="K50" s="4">
        <v>0</v>
      </c>
      <c r="L50" s="4">
        <v>0</v>
      </c>
      <c r="M50" s="27">
        <f t="shared" si="2"/>
        <v>0</v>
      </c>
      <c r="N50" s="27">
        <f t="shared" si="3"/>
        <v>0</v>
      </c>
    </row>
    <row r="51" spans="1:14" ht="15" customHeight="1" x14ac:dyDescent="0.25">
      <c r="A51" s="3">
        <v>39</v>
      </c>
      <c r="B51" s="3" t="s">
        <v>52</v>
      </c>
      <c r="C51" s="4">
        <v>0</v>
      </c>
      <c r="D51" s="4">
        <v>0</v>
      </c>
      <c r="E51" s="4">
        <v>0</v>
      </c>
      <c r="F51" s="4">
        <v>0</v>
      </c>
      <c r="G51" s="27">
        <f t="shared" si="0"/>
        <v>0</v>
      </c>
      <c r="H51" s="27">
        <f t="shared" si="1"/>
        <v>0</v>
      </c>
      <c r="I51" s="4">
        <v>0</v>
      </c>
      <c r="J51" s="4">
        <v>0</v>
      </c>
      <c r="K51" s="4">
        <v>0</v>
      </c>
      <c r="L51" s="4">
        <v>0</v>
      </c>
      <c r="M51" s="27">
        <f t="shared" si="2"/>
        <v>0</v>
      </c>
      <c r="N51" s="27">
        <f t="shared" si="3"/>
        <v>0</v>
      </c>
    </row>
    <row r="52" spans="1:14" ht="15" customHeight="1" x14ac:dyDescent="0.25">
      <c r="A52" s="3">
        <v>40</v>
      </c>
      <c r="B52" s="3" t="s">
        <v>53</v>
      </c>
      <c r="C52" s="4">
        <v>0</v>
      </c>
      <c r="D52" s="4">
        <v>0</v>
      </c>
      <c r="E52" s="4">
        <v>0</v>
      </c>
      <c r="F52" s="4">
        <v>0</v>
      </c>
      <c r="G52" s="27">
        <f t="shared" si="0"/>
        <v>0</v>
      </c>
      <c r="H52" s="27">
        <f t="shared" si="1"/>
        <v>0</v>
      </c>
      <c r="I52" s="4">
        <v>0</v>
      </c>
      <c r="J52" s="4">
        <v>0</v>
      </c>
      <c r="K52" s="4">
        <v>0</v>
      </c>
      <c r="L52" s="4">
        <v>0</v>
      </c>
      <c r="M52" s="27">
        <f t="shared" si="2"/>
        <v>0</v>
      </c>
      <c r="N52" s="27">
        <f t="shared" si="3"/>
        <v>0</v>
      </c>
    </row>
    <row r="53" spans="1:14" ht="15" customHeight="1" x14ac:dyDescent="0.25">
      <c r="A53" s="3">
        <v>41</v>
      </c>
      <c r="B53" s="3" t="s">
        <v>54</v>
      </c>
      <c r="C53" s="4">
        <v>0</v>
      </c>
      <c r="D53" s="4">
        <v>0</v>
      </c>
      <c r="E53" s="4">
        <v>0</v>
      </c>
      <c r="F53" s="4">
        <v>0</v>
      </c>
      <c r="G53" s="27">
        <f t="shared" si="0"/>
        <v>0</v>
      </c>
      <c r="H53" s="27">
        <f t="shared" si="1"/>
        <v>0</v>
      </c>
      <c r="I53" s="4">
        <v>0</v>
      </c>
      <c r="J53" s="4">
        <v>0</v>
      </c>
      <c r="K53" s="4">
        <v>0</v>
      </c>
      <c r="L53" s="4">
        <v>0</v>
      </c>
      <c r="M53" s="27">
        <f t="shared" si="2"/>
        <v>0</v>
      </c>
      <c r="N53" s="27">
        <f t="shared" si="3"/>
        <v>0</v>
      </c>
    </row>
    <row r="54" spans="1:14" ht="15" customHeight="1" x14ac:dyDescent="0.25">
      <c r="A54" s="3">
        <v>42</v>
      </c>
      <c r="B54" s="3" t="s">
        <v>55</v>
      </c>
      <c r="C54" s="4">
        <v>0</v>
      </c>
      <c r="D54" s="4">
        <v>0</v>
      </c>
      <c r="E54" s="4">
        <v>0</v>
      </c>
      <c r="F54" s="4">
        <v>0</v>
      </c>
      <c r="G54" s="27">
        <f t="shared" si="0"/>
        <v>0</v>
      </c>
      <c r="H54" s="27">
        <f t="shared" si="1"/>
        <v>0</v>
      </c>
      <c r="I54" s="4">
        <v>0</v>
      </c>
      <c r="J54" s="4">
        <v>0</v>
      </c>
      <c r="K54" s="4">
        <v>0</v>
      </c>
      <c r="L54" s="4">
        <v>0</v>
      </c>
      <c r="M54" s="27">
        <f t="shared" si="2"/>
        <v>0</v>
      </c>
      <c r="N54" s="27">
        <f t="shared" si="3"/>
        <v>0</v>
      </c>
    </row>
    <row r="55" spans="1:14" ht="15" customHeight="1" x14ac:dyDescent="0.25">
      <c r="A55" s="3">
        <v>43</v>
      </c>
      <c r="B55" s="3" t="s">
        <v>56</v>
      </c>
      <c r="C55" s="4">
        <v>2</v>
      </c>
      <c r="D55" s="4">
        <v>3.47</v>
      </c>
      <c r="E55" s="4">
        <v>0</v>
      </c>
      <c r="F55" s="4">
        <v>0</v>
      </c>
      <c r="G55" s="27">
        <f t="shared" si="0"/>
        <v>2</v>
      </c>
      <c r="H55" s="27">
        <f t="shared" si="1"/>
        <v>3.47</v>
      </c>
      <c r="I55" s="4">
        <v>0</v>
      </c>
      <c r="J55" s="4">
        <v>0</v>
      </c>
      <c r="K55" s="4">
        <v>0</v>
      </c>
      <c r="L55" s="4">
        <v>0</v>
      </c>
      <c r="M55" s="27">
        <f t="shared" si="2"/>
        <v>2</v>
      </c>
      <c r="N55" s="27">
        <f t="shared" si="3"/>
        <v>3.47</v>
      </c>
    </row>
    <row r="56" spans="1:14" ht="15" customHeight="1" x14ac:dyDescent="0.25">
      <c r="A56" s="3">
        <v>44</v>
      </c>
      <c r="B56" s="3" t="s">
        <v>57</v>
      </c>
      <c r="C56" s="4">
        <v>0</v>
      </c>
      <c r="D56" s="4">
        <v>0</v>
      </c>
      <c r="E56" s="4">
        <v>0</v>
      </c>
      <c r="F56" s="4">
        <v>0</v>
      </c>
      <c r="G56" s="27">
        <f t="shared" si="0"/>
        <v>0</v>
      </c>
      <c r="H56" s="27">
        <f t="shared" si="1"/>
        <v>0</v>
      </c>
      <c r="I56" s="4">
        <v>0</v>
      </c>
      <c r="J56" s="4">
        <v>0</v>
      </c>
      <c r="K56" s="4">
        <v>0</v>
      </c>
      <c r="L56" s="4">
        <v>0</v>
      </c>
      <c r="M56" s="27">
        <f t="shared" si="2"/>
        <v>0</v>
      </c>
      <c r="N56" s="27">
        <f t="shared" si="3"/>
        <v>0</v>
      </c>
    </row>
    <row r="57" spans="1:14" ht="15" customHeight="1" x14ac:dyDescent="0.25">
      <c r="A57" s="3">
        <v>45</v>
      </c>
      <c r="B57" s="3" t="s">
        <v>58</v>
      </c>
      <c r="C57" s="4">
        <v>0</v>
      </c>
      <c r="D57" s="4">
        <v>0</v>
      </c>
      <c r="E57" s="4">
        <v>0</v>
      </c>
      <c r="F57" s="4">
        <v>0</v>
      </c>
      <c r="G57" s="27">
        <f t="shared" si="0"/>
        <v>0</v>
      </c>
      <c r="H57" s="27">
        <f t="shared" si="1"/>
        <v>0</v>
      </c>
      <c r="I57" s="4">
        <v>0</v>
      </c>
      <c r="J57" s="4">
        <v>0</v>
      </c>
      <c r="K57" s="4">
        <v>0</v>
      </c>
      <c r="L57" s="4">
        <v>0</v>
      </c>
      <c r="M57" s="27">
        <f t="shared" si="2"/>
        <v>0</v>
      </c>
      <c r="N57" s="27">
        <f t="shared" si="3"/>
        <v>0</v>
      </c>
    </row>
    <row r="58" spans="1:14" ht="15" customHeight="1" thickBot="1" x14ac:dyDescent="0.3">
      <c r="A58" s="18">
        <v>46</v>
      </c>
      <c r="B58" s="18" t="s">
        <v>295</v>
      </c>
      <c r="C58" s="19">
        <v>0</v>
      </c>
      <c r="D58" s="19">
        <v>0</v>
      </c>
      <c r="E58" s="19">
        <v>0</v>
      </c>
      <c r="F58" s="19">
        <v>0</v>
      </c>
      <c r="G58" s="28">
        <f t="shared" si="0"/>
        <v>0</v>
      </c>
      <c r="H58" s="28">
        <f t="shared" si="1"/>
        <v>0</v>
      </c>
      <c r="I58" s="19">
        <v>0</v>
      </c>
      <c r="J58" s="19">
        <v>0</v>
      </c>
      <c r="K58" s="19">
        <v>0</v>
      </c>
      <c r="L58" s="19">
        <v>0</v>
      </c>
      <c r="M58" s="28">
        <f t="shared" si="2"/>
        <v>0</v>
      </c>
      <c r="N58" s="28">
        <f t="shared" si="3"/>
        <v>0</v>
      </c>
    </row>
    <row r="59" spans="1:14" ht="15" customHeight="1" thickBot="1" x14ac:dyDescent="0.3">
      <c r="A59" s="29"/>
      <c r="B59" s="30" t="s">
        <v>34</v>
      </c>
      <c r="C59" s="31">
        <f>SUM(C40:C58)</f>
        <v>1371</v>
      </c>
      <c r="D59" s="31">
        <f t="shared" ref="D59:N59" si="6">SUM(D40:D58)</f>
        <v>950.88</v>
      </c>
      <c r="E59" s="31">
        <f t="shared" si="6"/>
        <v>54</v>
      </c>
      <c r="F59" s="31">
        <f t="shared" si="6"/>
        <v>66</v>
      </c>
      <c r="G59" s="31">
        <f t="shared" si="6"/>
        <v>1425</v>
      </c>
      <c r="H59" s="31">
        <f t="shared" si="6"/>
        <v>1016.88</v>
      </c>
      <c r="I59" s="31">
        <f t="shared" si="6"/>
        <v>26</v>
      </c>
      <c r="J59" s="31">
        <f t="shared" si="6"/>
        <v>27</v>
      </c>
      <c r="K59" s="31">
        <f t="shared" si="6"/>
        <v>1380</v>
      </c>
      <c r="L59" s="31">
        <f t="shared" si="6"/>
        <v>966</v>
      </c>
      <c r="M59" s="31">
        <f t="shared" si="6"/>
        <v>19</v>
      </c>
      <c r="N59" s="32">
        <f t="shared" si="6"/>
        <v>23.88</v>
      </c>
    </row>
    <row r="60" spans="1:14" ht="15" customHeight="1" x14ac:dyDescent="0.25">
      <c r="A60" s="22">
        <v>47</v>
      </c>
      <c r="B60" s="22" t="s">
        <v>59</v>
      </c>
      <c r="C60" s="23">
        <v>62652</v>
      </c>
      <c r="D60" s="23">
        <v>28240</v>
      </c>
      <c r="E60" s="23">
        <v>1194</v>
      </c>
      <c r="F60" s="23">
        <v>1315</v>
      </c>
      <c r="G60" s="33">
        <f t="shared" si="0"/>
        <v>63846</v>
      </c>
      <c r="H60" s="33">
        <f t="shared" si="1"/>
        <v>29555</v>
      </c>
      <c r="I60" s="23">
        <v>0</v>
      </c>
      <c r="J60" s="23">
        <v>0</v>
      </c>
      <c r="K60" s="23">
        <v>0</v>
      </c>
      <c r="L60" s="23">
        <v>0</v>
      </c>
      <c r="M60" s="33">
        <f t="shared" si="2"/>
        <v>63846</v>
      </c>
      <c r="N60" s="33">
        <f t="shared" si="3"/>
        <v>29555</v>
      </c>
    </row>
    <row r="61" spans="1:14" ht="15" customHeight="1" x14ac:dyDescent="0.25">
      <c r="A61" s="3">
        <v>48</v>
      </c>
      <c r="B61" s="3" t="s">
        <v>60</v>
      </c>
      <c r="C61" s="4">
        <v>31108</v>
      </c>
      <c r="D61" s="4">
        <v>23739.75</v>
      </c>
      <c r="E61" s="4">
        <v>0</v>
      </c>
      <c r="F61" s="4">
        <v>0</v>
      </c>
      <c r="G61" s="27">
        <f t="shared" si="0"/>
        <v>31108</v>
      </c>
      <c r="H61" s="27">
        <f t="shared" si="1"/>
        <v>23739.75</v>
      </c>
      <c r="I61" s="4">
        <v>14</v>
      </c>
      <c r="J61" s="4">
        <v>10.050000000000001</v>
      </c>
      <c r="K61" s="4">
        <v>0</v>
      </c>
      <c r="L61" s="4">
        <v>0</v>
      </c>
      <c r="M61" s="27">
        <f t="shared" si="2"/>
        <v>31094</v>
      </c>
      <c r="N61" s="27">
        <f t="shared" si="3"/>
        <v>23729.7</v>
      </c>
    </row>
    <row r="62" spans="1:14" ht="15" customHeight="1" thickBot="1" x14ac:dyDescent="0.3">
      <c r="A62" s="18">
        <v>49</v>
      </c>
      <c r="B62" s="18" t="s">
        <v>61</v>
      </c>
      <c r="C62" s="19">
        <v>14290</v>
      </c>
      <c r="D62" s="19">
        <v>8021</v>
      </c>
      <c r="E62" s="19">
        <v>685</v>
      </c>
      <c r="F62" s="19">
        <v>257</v>
      </c>
      <c r="G62" s="28">
        <f t="shared" si="0"/>
        <v>14975</v>
      </c>
      <c r="H62" s="28">
        <f t="shared" si="1"/>
        <v>8278</v>
      </c>
      <c r="I62" s="19">
        <v>10</v>
      </c>
      <c r="J62" s="19">
        <v>6</v>
      </c>
      <c r="K62" s="19">
        <v>0</v>
      </c>
      <c r="L62" s="19">
        <v>0</v>
      </c>
      <c r="M62" s="28">
        <f t="shared" si="2"/>
        <v>14965</v>
      </c>
      <c r="N62" s="28">
        <f t="shared" si="3"/>
        <v>8272</v>
      </c>
    </row>
    <row r="63" spans="1:14" ht="15" customHeight="1" thickBot="1" x14ac:dyDescent="0.3">
      <c r="A63" s="29"/>
      <c r="B63" s="30" t="s">
        <v>34</v>
      </c>
      <c r="C63" s="31">
        <f>SUM(C60:C62)</f>
        <v>108050</v>
      </c>
      <c r="D63" s="31">
        <f t="shared" ref="D63:N63" si="7">SUM(D60:D62)</f>
        <v>60000.75</v>
      </c>
      <c r="E63" s="31">
        <f t="shared" si="7"/>
        <v>1879</v>
      </c>
      <c r="F63" s="31">
        <f t="shared" si="7"/>
        <v>1572</v>
      </c>
      <c r="G63" s="31">
        <f t="shared" si="7"/>
        <v>109929</v>
      </c>
      <c r="H63" s="31">
        <f t="shared" si="7"/>
        <v>61572.75</v>
      </c>
      <c r="I63" s="31">
        <f t="shared" si="7"/>
        <v>24</v>
      </c>
      <c r="J63" s="31">
        <f t="shared" si="7"/>
        <v>16.05</v>
      </c>
      <c r="K63" s="31">
        <f t="shared" si="7"/>
        <v>0</v>
      </c>
      <c r="L63" s="31">
        <f t="shared" si="7"/>
        <v>0</v>
      </c>
      <c r="M63" s="31">
        <f t="shared" si="7"/>
        <v>109905</v>
      </c>
      <c r="N63" s="32">
        <f t="shared" si="7"/>
        <v>61556.7</v>
      </c>
    </row>
    <row r="64" spans="1:14" ht="15" customHeight="1" x14ac:dyDescent="0.25">
      <c r="A64" s="22">
        <v>50</v>
      </c>
      <c r="B64" s="22" t="s">
        <v>62</v>
      </c>
      <c r="C64" s="23">
        <v>179697</v>
      </c>
      <c r="D64" s="23">
        <v>58821</v>
      </c>
      <c r="E64" s="23">
        <v>166454</v>
      </c>
      <c r="F64" s="23">
        <v>103743</v>
      </c>
      <c r="G64" s="33">
        <f t="shared" si="0"/>
        <v>346151</v>
      </c>
      <c r="H64" s="33">
        <f t="shared" si="1"/>
        <v>162564</v>
      </c>
      <c r="I64" s="23">
        <v>23791</v>
      </c>
      <c r="J64" s="23">
        <v>9068</v>
      </c>
      <c r="K64" s="23">
        <v>0</v>
      </c>
      <c r="L64" s="23">
        <v>0</v>
      </c>
      <c r="M64" s="33">
        <f t="shared" si="2"/>
        <v>322360</v>
      </c>
      <c r="N64" s="33">
        <f t="shared" si="3"/>
        <v>153496</v>
      </c>
    </row>
    <row r="65" spans="1:14" ht="15" customHeight="1" thickBot="1" x14ac:dyDescent="0.3">
      <c r="A65" s="18">
        <v>51</v>
      </c>
      <c r="B65" s="18" t="s">
        <v>63</v>
      </c>
      <c r="C65" s="19">
        <v>0</v>
      </c>
      <c r="D65" s="19">
        <v>0</v>
      </c>
      <c r="E65" s="19">
        <v>0</v>
      </c>
      <c r="F65" s="19">
        <v>0</v>
      </c>
      <c r="G65" s="92">
        <f t="shared" si="0"/>
        <v>0</v>
      </c>
      <c r="H65" s="92">
        <f t="shared" si="1"/>
        <v>0</v>
      </c>
      <c r="I65" s="19">
        <v>0</v>
      </c>
      <c r="J65" s="19">
        <v>0</v>
      </c>
      <c r="K65" s="19">
        <v>0</v>
      </c>
      <c r="L65" s="19">
        <v>0</v>
      </c>
      <c r="M65" s="28">
        <f t="shared" si="2"/>
        <v>0</v>
      </c>
      <c r="N65" s="28">
        <f t="shared" si="3"/>
        <v>0</v>
      </c>
    </row>
    <row r="66" spans="1:14" ht="15" customHeight="1" thickBot="1" x14ac:dyDescent="0.3">
      <c r="A66" s="29"/>
      <c r="B66" s="30" t="s">
        <v>34</v>
      </c>
      <c r="C66" s="31">
        <f>SUM(C64:C65)</f>
        <v>179697</v>
      </c>
      <c r="D66" s="31">
        <f t="shared" ref="D66:N66" si="8">SUM(D64:D65)</f>
        <v>58821</v>
      </c>
      <c r="E66" s="31">
        <f t="shared" si="8"/>
        <v>166454</v>
      </c>
      <c r="F66" s="31">
        <f t="shared" si="8"/>
        <v>103743</v>
      </c>
      <c r="G66" s="31">
        <f t="shared" si="8"/>
        <v>346151</v>
      </c>
      <c r="H66" s="31">
        <f t="shared" si="8"/>
        <v>162564</v>
      </c>
      <c r="I66" s="31">
        <f t="shared" si="8"/>
        <v>23791</v>
      </c>
      <c r="J66" s="31">
        <f t="shared" si="8"/>
        <v>9068</v>
      </c>
      <c r="K66" s="31">
        <f t="shared" si="8"/>
        <v>0</v>
      </c>
      <c r="L66" s="31">
        <f t="shared" si="8"/>
        <v>0</v>
      </c>
      <c r="M66" s="31">
        <f t="shared" si="8"/>
        <v>322360</v>
      </c>
      <c r="N66" s="32">
        <f t="shared" si="8"/>
        <v>153496</v>
      </c>
    </row>
    <row r="67" spans="1:14" ht="15" customHeight="1" thickBot="1" x14ac:dyDescent="0.3">
      <c r="A67" s="276" t="s">
        <v>11</v>
      </c>
      <c r="B67" s="277"/>
      <c r="C67" s="25">
        <f>C66+C63+C59+C39+C32</f>
        <v>566906</v>
      </c>
      <c r="D67" s="25">
        <f t="shared" ref="D67:N67" si="9">D66+D63+D59+D39+D32</f>
        <v>3985705.9399999995</v>
      </c>
      <c r="E67" s="25">
        <f t="shared" si="9"/>
        <v>181928</v>
      </c>
      <c r="F67" s="25">
        <f t="shared" si="9"/>
        <v>126509.87</v>
      </c>
      <c r="G67" s="25">
        <f t="shared" si="9"/>
        <v>748834</v>
      </c>
      <c r="H67" s="25">
        <f t="shared" si="9"/>
        <v>4112215.8099999996</v>
      </c>
      <c r="I67" s="25">
        <f t="shared" si="9"/>
        <v>24369</v>
      </c>
      <c r="J67" s="25">
        <f t="shared" si="9"/>
        <v>9474.9399999999987</v>
      </c>
      <c r="K67" s="25">
        <f t="shared" si="9"/>
        <v>1515</v>
      </c>
      <c r="L67" s="25">
        <f t="shared" si="9"/>
        <v>1115</v>
      </c>
      <c r="M67" s="25">
        <f t="shared" si="9"/>
        <v>722950</v>
      </c>
      <c r="N67" s="26">
        <f t="shared" si="9"/>
        <v>4101625.8699999992</v>
      </c>
    </row>
  </sheetData>
  <mergeCells count="16">
    <mergeCell ref="A1:N1"/>
    <mergeCell ref="A2:N2"/>
    <mergeCell ref="A4:N4"/>
    <mergeCell ref="A5:N5"/>
    <mergeCell ref="A6:N6"/>
    <mergeCell ref="A67:B67"/>
    <mergeCell ref="AC6:AP6"/>
    <mergeCell ref="A8:A9"/>
    <mergeCell ref="B8:B9"/>
    <mergeCell ref="C8:D8"/>
    <mergeCell ref="E8:F8"/>
    <mergeCell ref="G8:H8"/>
    <mergeCell ref="I8:J8"/>
    <mergeCell ref="K8:L8"/>
    <mergeCell ref="M8:N8"/>
    <mergeCell ref="O6:AB6"/>
  </mergeCells>
  <pageMargins left="0.7" right="0.7" top="0.75" bottom="0.75" header="0.3" footer="0.3"/>
  <pageSetup scale="68" orientation="portrait" r:id="rId1"/>
  <colBreaks count="1" manualBreakCount="1">
    <brk id="14" max="1048575" man="1"/>
  </colBreaks>
  <drawing r:id="rId2"/>
  <legacyDrawing r:id="rId3"/>
  <controls>
    <mc:AlternateContent xmlns:mc="http://schemas.openxmlformats.org/markup-compatibility/2006">
      <mc:Choice Requires="x14">
        <control shapeId="16385" r:id="rId4" name="Control 1">
          <controlPr defaultSize="0" r:id="rId5">
            <anchor moveWithCells="1">
              <from>
                <xdr:col>28</xdr:col>
                <xdr:colOff>0</xdr:colOff>
                <xdr:row>5</xdr:row>
                <xdr:rowOff>0</xdr:rowOff>
              </from>
              <to>
                <xdr:col>29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16385" r:id="rId4" name="Control 1"/>
      </mc:Fallback>
    </mc:AlternateContent>
    <mc:AlternateContent xmlns:mc="http://schemas.openxmlformats.org/markup-compatibility/2006">
      <mc:Choice Requires="x14">
        <control shapeId="16386" r:id="rId6" name="Control 2">
          <controlPr defaultSize="0" r:id="rId5">
            <anchor moveWithCells="1">
              <from>
                <xdr:col>28</xdr:col>
                <xdr:colOff>0</xdr:colOff>
                <xdr:row>39</xdr:row>
                <xdr:rowOff>0</xdr:rowOff>
              </from>
              <to>
                <xdr:col>29</xdr:col>
                <xdr:colOff>76200</xdr:colOff>
                <xdr:row>40</xdr:row>
                <xdr:rowOff>38100</xdr:rowOff>
              </to>
            </anchor>
          </controlPr>
        </control>
      </mc:Choice>
      <mc:Fallback>
        <control shapeId="16386" r:id="rId6" name="Control 2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P68"/>
  <sheetViews>
    <sheetView workbookViewId="0">
      <pane ySplit="10" topLeftCell="A11" activePane="bottomLeft" state="frozen"/>
      <selection pane="bottomLeft" activeCell="N3" sqref="N3"/>
    </sheetView>
  </sheetViews>
  <sheetFormatPr defaultRowHeight="15" x14ac:dyDescent="0.25"/>
  <cols>
    <col min="1" max="1" width="5.5703125" style="42" customWidth="1"/>
    <col min="2" max="2" width="27.5703125" style="42" bestFit="1" customWidth="1"/>
    <col min="3" max="3" width="7" style="42" bestFit="1" customWidth="1"/>
    <col min="4" max="4" width="10.42578125" style="42" bestFit="1" customWidth="1"/>
    <col min="5" max="5" width="6" style="42" bestFit="1" customWidth="1"/>
    <col min="6" max="6" width="9.42578125" style="42" bestFit="1" customWidth="1"/>
    <col min="7" max="7" width="7" style="42" bestFit="1" customWidth="1"/>
    <col min="8" max="8" width="10.42578125" style="42" bestFit="1" customWidth="1"/>
    <col min="9" max="9" width="6" style="42" bestFit="1" customWidth="1"/>
    <col min="10" max="10" width="8.42578125" style="42" bestFit="1" customWidth="1"/>
    <col min="11" max="11" width="6" style="42" bestFit="1" customWidth="1"/>
    <col min="12" max="12" width="8.42578125" style="42" bestFit="1" customWidth="1"/>
    <col min="13" max="13" width="7" style="42" bestFit="1" customWidth="1"/>
    <col min="14" max="14" width="10.42578125" style="42" customWidth="1"/>
    <col min="15" max="16384" width="9.140625" style="42"/>
  </cols>
  <sheetData>
    <row r="1" spans="1:42" ht="15" customHeight="1" x14ac:dyDescent="0.25">
      <c r="A1" s="299" t="s">
        <v>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</row>
    <row r="2" spans="1:42" ht="15" customHeight="1" thickBot="1" x14ac:dyDescent="0.3">
      <c r="A2" s="299" t="s">
        <v>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</row>
    <row r="3" spans="1:42" ht="15.75" thickBot="1" x14ac:dyDescent="0.3">
      <c r="A3" s="43"/>
      <c r="N3" s="44" t="s">
        <v>313</v>
      </c>
    </row>
    <row r="4" spans="1:42" ht="15" customHeight="1" x14ac:dyDescent="0.25">
      <c r="A4" s="298" t="s">
        <v>147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</row>
    <row r="5" spans="1:42" ht="15" customHeight="1" x14ac:dyDescent="0.25">
      <c r="A5" s="297" t="s">
        <v>3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</row>
    <row r="6" spans="1:42" ht="15" customHeight="1" x14ac:dyDescent="0.25">
      <c r="A6" s="296" t="s">
        <v>4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 t="s">
        <v>5</v>
      </c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</row>
    <row r="8" spans="1:42" ht="15" customHeight="1" x14ac:dyDescent="0.25">
      <c r="A8" s="290" t="s">
        <v>6</v>
      </c>
      <c r="B8" s="290" t="s">
        <v>7</v>
      </c>
      <c r="C8" s="294" t="s">
        <v>153</v>
      </c>
      <c r="D8" s="314"/>
      <c r="E8" s="292" t="s">
        <v>154</v>
      </c>
      <c r="F8" s="308"/>
      <c r="G8" s="308"/>
      <c r="H8" s="308"/>
      <c r="I8" s="308"/>
      <c r="J8" s="308"/>
      <c r="K8" s="308"/>
      <c r="L8" s="308"/>
      <c r="M8" s="308"/>
      <c r="N8" s="293"/>
    </row>
    <row r="9" spans="1:42" ht="15" customHeight="1" x14ac:dyDescent="0.25">
      <c r="A9" s="313"/>
      <c r="B9" s="313"/>
      <c r="C9" s="295"/>
      <c r="D9" s="315"/>
      <c r="E9" s="292" t="s">
        <v>155</v>
      </c>
      <c r="F9" s="293"/>
      <c r="G9" s="292" t="s">
        <v>156</v>
      </c>
      <c r="H9" s="293"/>
      <c r="I9" s="292" t="s">
        <v>157</v>
      </c>
      <c r="J9" s="293"/>
      <c r="K9" s="292" t="s">
        <v>158</v>
      </c>
      <c r="L9" s="293"/>
      <c r="M9" s="292" t="s">
        <v>159</v>
      </c>
      <c r="N9" s="293"/>
    </row>
    <row r="10" spans="1:42" ht="30" x14ac:dyDescent="0.25">
      <c r="A10" s="291"/>
      <c r="B10" s="291"/>
      <c r="C10" s="47" t="s">
        <v>112</v>
      </c>
      <c r="D10" s="47" t="s">
        <v>95</v>
      </c>
      <c r="E10" s="47" t="s">
        <v>112</v>
      </c>
      <c r="F10" s="47" t="s">
        <v>95</v>
      </c>
      <c r="G10" s="47" t="s">
        <v>112</v>
      </c>
      <c r="H10" s="47" t="s">
        <v>95</v>
      </c>
      <c r="I10" s="47" t="s">
        <v>112</v>
      </c>
      <c r="J10" s="47" t="s">
        <v>95</v>
      </c>
      <c r="K10" s="47" t="s">
        <v>112</v>
      </c>
      <c r="L10" s="47" t="s">
        <v>95</v>
      </c>
      <c r="M10" s="47" t="s">
        <v>112</v>
      </c>
      <c r="N10" s="47" t="s">
        <v>95</v>
      </c>
    </row>
    <row r="11" spans="1:42" x14ac:dyDescent="0.25">
      <c r="A11" s="48"/>
      <c r="N11" s="49"/>
    </row>
    <row r="12" spans="1:42" ht="15" customHeight="1" x14ac:dyDescent="0.25">
      <c r="A12" s="13">
        <v>1</v>
      </c>
      <c r="B12" s="13" t="s">
        <v>13</v>
      </c>
      <c r="C12" s="51">
        <f>'10A.RRC'!M11</f>
        <v>13851</v>
      </c>
      <c r="D12" s="51">
        <f>'10A.RRC'!N11</f>
        <v>7973.5399999999991</v>
      </c>
      <c r="E12" s="15">
        <v>651</v>
      </c>
      <c r="F12" s="15">
        <v>355</v>
      </c>
      <c r="G12" s="15">
        <v>2072</v>
      </c>
      <c r="H12" s="15">
        <v>1016</v>
      </c>
      <c r="I12" s="15">
        <v>5103</v>
      </c>
      <c r="J12" s="15">
        <v>5196</v>
      </c>
      <c r="K12" s="15">
        <v>4214</v>
      </c>
      <c r="L12" s="15">
        <v>1027</v>
      </c>
      <c r="M12" s="51">
        <f>C12-E12-G12-I12-K12</f>
        <v>1811</v>
      </c>
      <c r="N12" s="51">
        <f>D12-F12-H12-J12-L12</f>
        <v>379.53999999999905</v>
      </c>
    </row>
    <row r="13" spans="1:42" ht="15" customHeight="1" x14ac:dyDescent="0.25">
      <c r="A13" s="13">
        <v>2</v>
      </c>
      <c r="B13" s="13" t="s">
        <v>14</v>
      </c>
      <c r="C13" s="51">
        <f>'10A.RRC'!M12</f>
        <v>18</v>
      </c>
      <c r="D13" s="51">
        <f>'10A.RRC'!N12</f>
        <v>12.59</v>
      </c>
      <c r="E13" s="15">
        <v>0</v>
      </c>
      <c r="F13" s="15">
        <v>0</v>
      </c>
      <c r="G13" s="15">
        <v>18</v>
      </c>
      <c r="H13" s="15">
        <v>12.59</v>
      </c>
      <c r="I13" s="15">
        <v>0</v>
      </c>
      <c r="J13" s="15">
        <v>0</v>
      </c>
      <c r="K13" s="15">
        <v>0</v>
      </c>
      <c r="L13" s="15">
        <v>0</v>
      </c>
      <c r="M13" s="51">
        <f t="shared" ref="M13:M66" si="0">C13-E13-G13-I13-K13</f>
        <v>0</v>
      </c>
      <c r="N13" s="51">
        <f t="shared" ref="N13:N66" si="1">D13-F13-H13-J13-L13</f>
        <v>0</v>
      </c>
    </row>
    <row r="14" spans="1:42" ht="15" customHeight="1" x14ac:dyDescent="0.25">
      <c r="A14" s="13">
        <v>3</v>
      </c>
      <c r="B14" s="13" t="s">
        <v>15</v>
      </c>
      <c r="C14" s="51">
        <f>'10A.RRC'!M13</f>
        <v>19</v>
      </c>
      <c r="D14" s="51">
        <f>'10A.RRC'!N13</f>
        <v>3542547</v>
      </c>
      <c r="E14" s="15">
        <v>0</v>
      </c>
      <c r="F14" s="15">
        <v>0</v>
      </c>
      <c r="G14" s="15">
        <v>19</v>
      </c>
      <c r="H14" s="15">
        <v>3542547</v>
      </c>
      <c r="I14" s="15">
        <v>0</v>
      </c>
      <c r="J14" s="15">
        <v>0</v>
      </c>
      <c r="K14" s="15">
        <v>0</v>
      </c>
      <c r="L14" s="15">
        <v>0</v>
      </c>
      <c r="M14" s="51">
        <f t="shared" si="0"/>
        <v>0</v>
      </c>
      <c r="N14" s="51">
        <f t="shared" si="1"/>
        <v>0</v>
      </c>
    </row>
    <row r="15" spans="1:42" ht="15" customHeight="1" x14ac:dyDescent="0.25">
      <c r="A15" s="13">
        <v>4</v>
      </c>
      <c r="B15" s="13" t="s">
        <v>16</v>
      </c>
      <c r="C15" s="51">
        <f>'10A.RRC'!M14</f>
        <v>58701</v>
      </c>
      <c r="D15" s="51">
        <f>'10A.RRC'!N14</f>
        <v>57823</v>
      </c>
      <c r="E15" s="15">
        <v>8509</v>
      </c>
      <c r="F15" s="15">
        <v>14896</v>
      </c>
      <c r="G15" s="15">
        <v>20896</v>
      </c>
      <c r="H15" s="15">
        <v>26310</v>
      </c>
      <c r="I15" s="15">
        <v>0</v>
      </c>
      <c r="J15" s="15">
        <v>0</v>
      </c>
      <c r="K15" s="15">
        <v>0</v>
      </c>
      <c r="L15" s="15">
        <v>0</v>
      </c>
      <c r="M15" s="51">
        <f t="shared" si="0"/>
        <v>29296</v>
      </c>
      <c r="N15" s="51">
        <f t="shared" si="1"/>
        <v>16617</v>
      </c>
    </row>
    <row r="16" spans="1:42" ht="15" customHeight="1" x14ac:dyDescent="0.25">
      <c r="A16" s="13">
        <v>5</v>
      </c>
      <c r="B16" s="13" t="s">
        <v>17</v>
      </c>
      <c r="C16" s="51">
        <f>'10A.RRC'!M15</f>
        <v>7955</v>
      </c>
      <c r="D16" s="51">
        <f>'10A.RRC'!N15</f>
        <v>4930</v>
      </c>
      <c r="E16" s="15">
        <v>3376</v>
      </c>
      <c r="F16" s="15">
        <v>2014.63</v>
      </c>
      <c r="G16" s="15">
        <v>1245</v>
      </c>
      <c r="H16" s="15">
        <v>1062.3699999999999</v>
      </c>
      <c r="I16" s="15">
        <v>1346</v>
      </c>
      <c r="J16" s="15">
        <v>1056</v>
      </c>
      <c r="K16" s="15">
        <v>0</v>
      </c>
      <c r="L16" s="15">
        <v>0</v>
      </c>
      <c r="M16" s="51">
        <f t="shared" si="0"/>
        <v>1988</v>
      </c>
      <c r="N16" s="51">
        <f t="shared" si="1"/>
        <v>797</v>
      </c>
    </row>
    <row r="17" spans="1:14" ht="15" customHeight="1" x14ac:dyDescent="0.25">
      <c r="A17" s="13">
        <v>6</v>
      </c>
      <c r="B17" s="13" t="s">
        <v>18</v>
      </c>
      <c r="C17" s="51">
        <f>'10A.RRC'!M16</f>
        <v>3308</v>
      </c>
      <c r="D17" s="51">
        <f>'10A.RRC'!N16</f>
        <v>3156.23</v>
      </c>
      <c r="E17" s="15">
        <v>317</v>
      </c>
      <c r="F17" s="15">
        <v>1125</v>
      </c>
      <c r="G17" s="15">
        <v>1845</v>
      </c>
      <c r="H17" s="15">
        <v>1397</v>
      </c>
      <c r="I17" s="15">
        <v>1003</v>
      </c>
      <c r="J17" s="15">
        <v>295</v>
      </c>
      <c r="K17" s="15">
        <v>65</v>
      </c>
      <c r="L17" s="15">
        <v>215</v>
      </c>
      <c r="M17" s="51">
        <f t="shared" si="0"/>
        <v>78</v>
      </c>
      <c r="N17" s="51">
        <f t="shared" si="1"/>
        <v>124.23000000000002</v>
      </c>
    </row>
    <row r="18" spans="1:14" ht="15" customHeight="1" x14ac:dyDescent="0.25">
      <c r="A18" s="13">
        <v>7</v>
      </c>
      <c r="B18" s="13" t="s">
        <v>19</v>
      </c>
      <c r="C18" s="51">
        <f>'10A.RRC'!M17</f>
        <v>38057</v>
      </c>
      <c r="D18" s="51">
        <f>'10A.RRC'!N17</f>
        <v>46668.15</v>
      </c>
      <c r="E18" s="15">
        <v>4602</v>
      </c>
      <c r="F18" s="15">
        <v>8464</v>
      </c>
      <c r="G18" s="15">
        <v>9585</v>
      </c>
      <c r="H18" s="15">
        <v>10225</v>
      </c>
      <c r="I18" s="15">
        <v>8355</v>
      </c>
      <c r="J18" s="15">
        <v>2188</v>
      </c>
      <c r="K18" s="15">
        <v>1525</v>
      </c>
      <c r="L18" s="15">
        <v>1913</v>
      </c>
      <c r="M18" s="51">
        <f t="shared" si="0"/>
        <v>13990</v>
      </c>
      <c r="N18" s="51">
        <f t="shared" si="1"/>
        <v>23878.15</v>
      </c>
    </row>
    <row r="19" spans="1:14" ht="15" customHeight="1" x14ac:dyDescent="0.25">
      <c r="A19" s="13">
        <v>8</v>
      </c>
      <c r="B19" s="13" t="s">
        <v>20</v>
      </c>
      <c r="C19" s="51">
        <f>'10A.RRC'!M18</f>
        <v>1473</v>
      </c>
      <c r="D19" s="51">
        <f>'10A.RRC'!N18</f>
        <v>1006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51">
        <f t="shared" si="0"/>
        <v>1473</v>
      </c>
      <c r="N19" s="51">
        <f t="shared" si="1"/>
        <v>1006</v>
      </c>
    </row>
    <row r="20" spans="1:14" ht="15" customHeight="1" x14ac:dyDescent="0.25">
      <c r="A20" s="13">
        <v>9</v>
      </c>
      <c r="B20" s="13" t="s">
        <v>21</v>
      </c>
      <c r="C20" s="51">
        <f>'10A.RRC'!M19</f>
        <v>3934</v>
      </c>
      <c r="D20" s="51">
        <f>'10A.RRC'!N19</f>
        <v>3652</v>
      </c>
      <c r="E20" s="15">
        <v>270</v>
      </c>
      <c r="F20" s="15">
        <v>310</v>
      </c>
      <c r="G20" s="15">
        <v>2912</v>
      </c>
      <c r="H20" s="15">
        <v>1956</v>
      </c>
      <c r="I20" s="15">
        <v>638</v>
      </c>
      <c r="J20" s="15">
        <v>1326</v>
      </c>
      <c r="K20" s="15">
        <v>114</v>
      </c>
      <c r="L20" s="15">
        <v>60</v>
      </c>
      <c r="M20" s="51">
        <f t="shared" si="0"/>
        <v>0</v>
      </c>
      <c r="N20" s="51">
        <f t="shared" si="1"/>
        <v>0</v>
      </c>
    </row>
    <row r="21" spans="1:14" ht="15" customHeight="1" x14ac:dyDescent="0.25">
      <c r="A21" s="13">
        <v>10</v>
      </c>
      <c r="B21" s="13" t="s">
        <v>22</v>
      </c>
      <c r="C21" s="51">
        <f>'10A.RRC'!M20</f>
        <v>642</v>
      </c>
      <c r="D21" s="51">
        <f>'10A.RRC'!N20</f>
        <v>580.32000000000005</v>
      </c>
      <c r="E21" s="15">
        <v>112</v>
      </c>
      <c r="F21" s="15">
        <v>85.22</v>
      </c>
      <c r="G21" s="15">
        <v>520</v>
      </c>
      <c r="H21" s="15">
        <v>495.1</v>
      </c>
      <c r="I21" s="15">
        <v>0</v>
      </c>
      <c r="J21" s="15">
        <v>0</v>
      </c>
      <c r="K21" s="15">
        <v>0</v>
      </c>
      <c r="L21" s="15">
        <v>0</v>
      </c>
      <c r="M21" s="51">
        <f t="shared" si="0"/>
        <v>10</v>
      </c>
      <c r="N21" s="51">
        <f t="shared" si="1"/>
        <v>0</v>
      </c>
    </row>
    <row r="22" spans="1:14" ht="15" customHeight="1" x14ac:dyDescent="0.25">
      <c r="A22" s="13">
        <v>11</v>
      </c>
      <c r="B22" s="13" t="s">
        <v>23</v>
      </c>
      <c r="C22" s="51">
        <f>'10A.RRC'!M21</f>
        <v>38</v>
      </c>
      <c r="D22" s="51">
        <f>'10A.RRC'!N21</f>
        <v>55.82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51">
        <f t="shared" si="0"/>
        <v>38</v>
      </c>
      <c r="N22" s="51">
        <f t="shared" si="1"/>
        <v>55.82</v>
      </c>
    </row>
    <row r="23" spans="1:14" ht="15" customHeight="1" x14ac:dyDescent="0.25">
      <c r="A23" s="13">
        <v>12</v>
      </c>
      <c r="B23" s="13" t="s">
        <v>24</v>
      </c>
      <c r="C23" s="51">
        <f>'10A.RRC'!M22</f>
        <v>238</v>
      </c>
      <c r="D23" s="51">
        <f>'10A.RRC'!N22</f>
        <v>356.48</v>
      </c>
      <c r="E23" s="15">
        <v>0</v>
      </c>
      <c r="F23" s="15">
        <v>0</v>
      </c>
      <c r="G23" s="15">
        <v>238</v>
      </c>
      <c r="H23" s="15">
        <v>356.48</v>
      </c>
      <c r="I23" s="15">
        <v>0</v>
      </c>
      <c r="J23" s="15">
        <v>0</v>
      </c>
      <c r="K23" s="15">
        <v>0</v>
      </c>
      <c r="L23" s="15">
        <v>0</v>
      </c>
      <c r="M23" s="51">
        <f t="shared" si="0"/>
        <v>0</v>
      </c>
      <c r="N23" s="51">
        <f t="shared" si="1"/>
        <v>0</v>
      </c>
    </row>
    <row r="24" spans="1:14" ht="15" customHeight="1" x14ac:dyDescent="0.25">
      <c r="A24" s="13">
        <v>13</v>
      </c>
      <c r="B24" s="13" t="s">
        <v>25</v>
      </c>
      <c r="C24" s="51">
        <f>'10A.RRC'!M23</f>
        <v>1841</v>
      </c>
      <c r="D24" s="51">
        <f>'10A.RRC'!N23</f>
        <v>1586.91</v>
      </c>
      <c r="E24" s="15">
        <v>30</v>
      </c>
      <c r="F24" s="15">
        <v>18.21</v>
      </c>
      <c r="G24" s="15">
        <v>779</v>
      </c>
      <c r="H24" s="15">
        <v>251.21</v>
      </c>
      <c r="I24" s="15">
        <v>603</v>
      </c>
      <c r="J24" s="15">
        <v>821.48</v>
      </c>
      <c r="K24" s="15">
        <v>325</v>
      </c>
      <c r="L24" s="15">
        <v>375.65</v>
      </c>
      <c r="M24" s="51">
        <f t="shared" si="0"/>
        <v>104</v>
      </c>
      <c r="N24" s="51">
        <f t="shared" si="1"/>
        <v>120.36000000000001</v>
      </c>
    </row>
    <row r="25" spans="1:14" ht="15" customHeight="1" x14ac:dyDescent="0.25">
      <c r="A25" s="13">
        <v>14</v>
      </c>
      <c r="B25" s="13" t="s">
        <v>26</v>
      </c>
      <c r="C25" s="51">
        <f>'10A.RRC'!M24</f>
        <v>676</v>
      </c>
      <c r="D25" s="51">
        <f>'10A.RRC'!N24</f>
        <v>1009.3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676</v>
      </c>
      <c r="L25" s="15">
        <v>1009.3</v>
      </c>
      <c r="M25" s="51">
        <f t="shared" si="0"/>
        <v>0</v>
      </c>
      <c r="N25" s="51">
        <f t="shared" si="1"/>
        <v>0</v>
      </c>
    </row>
    <row r="26" spans="1:14" ht="15" customHeight="1" x14ac:dyDescent="0.25">
      <c r="A26" s="13">
        <v>15</v>
      </c>
      <c r="B26" s="13" t="s">
        <v>27</v>
      </c>
      <c r="C26" s="51">
        <f>'10A.RRC'!M25</f>
        <v>19827</v>
      </c>
      <c r="D26" s="51">
        <f>'10A.RRC'!N25</f>
        <v>10392</v>
      </c>
      <c r="E26" s="15">
        <v>5953</v>
      </c>
      <c r="F26" s="15">
        <v>6725</v>
      </c>
      <c r="G26" s="15">
        <v>13874</v>
      </c>
      <c r="H26" s="15">
        <v>3667</v>
      </c>
      <c r="I26" s="15">
        <v>0</v>
      </c>
      <c r="J26" s="15">
        <v>0</v>
      </c>
      <c r="K26" s="15">
        <v>0</v>
      </c>
      <c r="L26" s="15">
        <v>0</v>
      </c>
      <c r="M26" s="51">
        <f t="shared" si="0"/>
        <v>0</v>
      </c>
      <c r="N26" s="51">
        <f t="shared" si="1"/>
        <v>0</v>
      </c>
    </row>
    <row r="27" spans="1:14" ht="15" customHeight="1" x14ac:dyDescent="0.25">
      <c r="A27" s="13">
        <v>16</v>
      </c>
      <c r="B27" s="13" t="s">
        <v>28</v>
      </c>
      <c r="C27" s="51">
        <f>'10A.RRC'!M26</f>
        <v>7925</v>
      </c>
      <c r="D27" s="51">
        <f>'10A.RRC'!N26</f>
        <v>1203</v>
      </c>
      <c r="E27" s="15">
        <v>514</v>
      </c>
      <c r="F27" s="15">
        <v>234</v>
      </c>
      <c r="G27" s="15">
        <v>5402</v>
      </c>
      <c r="H27" s="15">
        <v>545</v>
      </c>
      <c r="I27" s="15">
        <v>2009</v>
      </c>
      <c r="J27" s="15">
        <v>424</v>
      </c>
      <c r="K27" s="15">
        <v>0</v>
      </c>
      <c r="L27" s="15">
        <v>0</v>
      </c>
      <c r="M27" s="51">
        <f t="shared" si="0"/>
        <v>0</v>
      </c>
      <c r="N27" s="51">
        <f t="shared" si="1"/>
        <v>0</v>
      </c>
    </row>
    <row r="28" spans="1:14" ht="15" customHeight="1" x14ac:dyDescent="0.25">
      <c r="A28" s="13">
        <v>17</v>
      </c>
      <c r="B28" s="13" t="s">
        <v>29</v>
      </c>
      <c r="C28" s="51">
        <f>'10A.RRC'!M27</f>
        <v>32450</v>
      </c>
      <c r="D28" s="51">
        <f>'10A.RRC'!N27</f>
        <v>5156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51">
        <f t="shared" si="0"/>
        <v>32450</v>
      </c>
      <c r="N28" s="51">
        <f t="shared" si="1"/>
        <v>5156</v>
      </c>
    </row>
    <row r="29" spans="1:14" ht="15" customHeight="1" x14ac:dyDescent="0.25">
      <c r="A29" s="13">
        <v>18</v>
      </c>
      <c r="B29" s="13" t="s">
        <v>30</v>
      </c>
      <c r="C29" s="51">
        <f>'10A.RRC'!M28</f>
        <v>17972</v>
      </c>
      <c r="D29" s="51">
        <f>'10A.RRC'!N28</f>
        <v>30776.530000000002</v>
      </c>
      <c r="E29" s="15">
        <v>2887</v>
      </c>
      <c r="F29" s="15">
        <v>6170.24</v>
      </c>
      <c r="G29" s="15">
        <v>14091</v>
      </c>
      <c r="H29" s="15">
        <v>22936.65</v>
      </c>
      <c r="I29" s="15">
        <v>583</v>
      </c>
      <c r="J29" s="15">
        <v>1170.6600000000001</v>
      </c>
      <c r="K29" s="15">
        <v>411</v>
      </c>
      <c r="L29" s="15">
        <v>497.8</v>
      </c>
      <c r="M29" s="51">
        <f t="shared" si="0"/>
        <v>0</v>
      </c>
      <c r="N29" s="51">
        <f t="shared" si="1"/>
        <v>1.1799999999993247</v>
      </c>
    </row>
    <row r="30" spans="1:14" ht="15" customHeight="1" x14ac:dyDescent="0.25">
      <c r="A30" s="13">
        <v>19</v>
      </c>
      <c r="B30" s="13" t="s">
        <v>31</v>
      </c>
      <c r="C30" s="51">
        <f>'10A.RRC'!M29</f>
        <v>33</v>
      </c>
      <c r="D30" s="51">
        <f>'10A.RRC'!N29</f>
        <v>17.829999999999998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51">
        <f t="shared" si="0"/>
        <v>33</v>
      </c>
      <c r="N30" s="51">
        <f t="shared" si="1"/>
        <v>17.829999999999998</v>
      </c>
    </row>
    <row r="31" spans="1:14" ht="15" customHeight="1" x14ac:dyDescent="0.25">
      <c r="A31" s="13">
        <v>20</v>
      </c>
      <c r="B31" s="13" t="s">
        <v>32</v>
      </c>
      <c r="C31" s="51">
        <f>'10A.RRC'!M30</f>
        <v>346</v>
      </c>
      <c r="D31" s="51">
        <f>'10A.RRC'!N30</f>
        <v>392</v>
      </c>
      <c r="E31" s="15">
        <v>0</v>
      </c>
      <c r="F31" s="15">
        <v>0</v>
      </c>
      <c r="G31" s="15">
        <v>94</v>
      </c>
      <c r="H31" s="15">
        <v>135</v>
      </c>
      <c r="I31" s="15">
        <v>86</v>
      </c>
      <c r="J31" s="15">
        <v>108</v>
      </c>
      <c r="K31" s="15">
        <v>166</v>
      </c>
      <c r="L31" s="15">
        <v>149</v>
      </c>
      <c r="M31" s="51">
        <f t="shared" si="0"/>
        <v>0</v>
      </c>
      <c r="N31" s="51">
        <f t="shared" si="1"/>
        <v>0</v>
      </c>
    </row>
    <row r="32" spans="1:14" ht="15" customHeight="1" thickBot="1" x14ac:dyDescent="0.3">
      <c r="A32" s="53">
        <v>21</v>
      </c>
      <c r="B32" s="53" t="s">
        <v>33</v>
      </c>
      <c r="C32" s="55">
        <f>'10A.RRC'!M31</f>
        <v>0</v>
      </c>
      <c r="D32" s="55">
        <f>'10A.RRC'!N31</f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5">
        <f t="shared" si="0"/>
        <v>0</v>
      </c>
      <c r="N32" s="55">
        <f t="shared" si="1"/>
        <v>0</v>
      </c>
    </row>
    <row r="33" spans="1:14" ht="15" customHeight="1" thickBot="1" x14ac:dyDescent="0.3">
      <c r="A33" s="101"/>
      <c r="B33" s="102" t="s">
        <v>34</v>
      </c>
      <c r="C33" s="103">
        <f>SUM(C12:C32)</f>
        <v>209304</v>
      </c>
      <c r="D33" s="103">
        <f t="shared" ref="D33:N33" si="2">SUM(D12:D32)</f>
        <v>3719294.6999999993</v>
      </c>
      <c r="E33" s="103">
        <f t="shared" si="2"/>
        <v>27221</v>
      </c>
      <c r="F33" s="103">
        <f t="shared" si="2"/>
        <v>40397.299999999996</v>
      </c>
      <c r="G33" s="103">
        <f t="shared" si="2"/>
        <v>73590</v>
      </c>
      <c r="H33" s="103">
        <f t="shared" si="2"/>
        <v>3612912.4</v>
      </c>
      <c r="I33" s="103">
        <f t="shared" si="2"/>
        <v>19726</v>
      </c>
      <c r="J33" s="103">
        <f t="shared" si="2"/>
        <v>12585.14</v>
      </c>
      <c r="K33" s="103">
        <f t="shared" si="2"/>
        <v>7496</v>
      </c>
      <c r="L33" s="103">
        <f t="shared" si="2"/>
        <v>5246.75</v>
      </c>
      <c r="M33" s="103">
        <f t="shared" si="2"/>
        <v>81271</v>
      </c>
      <c r="N33" s="104">
        <f t="shared" si="2"/>
        <v>48153.11</v>
      </c>
    </row>
    <row r="34" spans="1:14" ht="15" customHeight="1" x14ac:dyDescent="0.25">
      <c r="A34" s="57">
        <v>22</v>
      </c>
      <c r="B34" s="57" t="s">
        <v>35</v>
      </c>
      <c r="C34" s="59">
        <f>'10A.RRC'!M33</f>
        <v>0</v>
      </c>
      <c r="D34" s="59">
        <f>'10A.RRC'!N33</f>
        <v>0</v>
      </c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9">
        <f t="shared" si="0"/>
        <v>0</v>
      </c>
      <c r="N34" s="59">
        <f t="shared" si="1"/>
        <v>0</v>
      </c>
    </row>
    <row r="35" spans="1:14" ht="15" customHeight="1" x14ac:dyDescent="0.25">
      <c r="A35" s="13">
        <v>23</v>
      </c>
      <c r="B35" s="13" t="s">
        <v>36</v>
      </c>
      <c r="C35" s="51">
        <f>'10A.RRC'!M34</f>
        <v>34</v>
      </c>
      <c r="D35" s="51">
        <f>'10A.RRC'!N34</f>
        <v>49.59</v>
      </c>
      <c r="E35" s="15">
        <v>0</v>
      </c>
      <c r="F35" s="15">
        <v>0</v>
      </c>
      <c r="G35" s="15">
        <v>0</v>
      </c>
      <c r="H35" s="15">
        <v>0</v>
      </c>
      <c r="I35" s="15">
        <v>34</v>
      </c>
      <c r="J35" s="15">
        <v>49.59</v>
      </c>
      <c r="K35" s="15">
        <v>0</v>
      </c>
      <c r="L35" s="15">
        <v>0</v>
      </c>
      <c r="M35" s="51">
        <f t="shared" si="0"/>
        <v>0</v>
      </c>
      <c r="N35" s="51">
        <f t="shared" si="1"/>
        <v>0</v>
      </c>
    </row>
    <row r="36" spans="1:14" ht="15" customHeight="1" x14ac:dyDescent="0.25">
      <c r="A36" s="13">
        <v>24</v>
      </c>
      <c r="B36" s="13" t="s">
        <v>37</v>
      </c>
      <c r="C36" s="51">
        <f>'10A.RRC'!M35</f>
        <v>525</v>
      </c>
      <c r="D36" s="51">
        <f>'10A.RRC'!N35</f>
        <v>35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51">
        <f t="shared" si="0"/>
        <v>525</v>
      </c>
      <c r="N36" s="51">
        <f t="shared" si="1"/>
        <v>35</v>
      </c>
    </row>
    <row r="37" spans="1:14" ht="15" customHeight="1" x14ac:dyDescent="0.25">
      <c r="A37" s="13">
        <v>25</v>
      </c>
      <c r="B37" s="13" t="s">
        <v>38</v>
      </c>
      <c r="C37" s="51">
        <f>'10A.RRC'!M36</f>
        <v>94</v>
      </c>
      <c r="D37" s="51">
        <f>'10A.RRC'!N36</f>
        <v>50</v>
      </c>
      <c r="E37" s="15">
        <v>0</v>
      </c>
      <c r="F37" s="15">
        <v>0</v>
      </c>
      <c r="G37" s="15">
        <v>68</v>
      </c>
      <c r="H37" s="15">
        <v>34</v>
      </c>
      <c r="I37" s="15">
        <v>12</v>
      </c>
      <c r="J37" s="15">
        <v>6</v>
      </c>
      <c r="K37" s="15">
        <v>8</v>
      </c>
      <c r="L37" s="15">
        <v>4</v>
      </c>
      <c r="M37" s="51">
        <f t="shared" si="0"/>
        <v>6</v>
      </c>
      <c r="N37" s="51">
        <f t="shared" si="1"/>
        <v>6</v>
      </c>
    </row>
    <row r="38" spans="1:14" ht="15" customHeight="1" x14ac:dyDescent="0.25">
      <c r="A38" s="13">
        <v>26</v>
      </c>
      <c r="B38" s="13" t="s">
        <v>39</v>
      </c>
      <c r="C38" s="51">
        <f>'10A.RRC'!M37</f>
        <v>1007</v>
      </c>
      <c r="D38" s="51">
        <f>'10A.RRC'!N37</f>
        <v>199</v>
      </c>
      <c r="E38" s="15">
        <v>21</v>
      </c>
      <c r="F38" s="15">
        <v>36</v>
      </c>
      <c r="G38" s="15">
        <v>95</v>
      </c>
      <c r="H38" s="15">
        <v>23</v>
      </c>
      <c r="I38" s="15">
        <v>296</v>
      </c>
      <c r="J38" s="15">
        <v>22</v>
      </c>
      <c r="K38" s="15">
        <v>152</v>
      </c>
      <c r="L38" s="15">
        <v>20</v>
      </c>
      <c r="M38" s="51">
        <f t="shared" si="0"/>
        <v>443</v>
      </c>
      <c r="N38" s="51">
        <f t="shared" si="1"/>
        <v>98</v>
      </c>
    </row>
    <row r="39" spans="1:14" ht="15" customHeight="1" thickBot="1" x14ac:dyDescent="0.3">
      <c r="A39" s="53">
        <v>27</v>
      </c>
      <c r="B39" s="53" t="s">
        <v>40</v>
      </c>
      <c r="C39" s="55">
        <f>'10A.RRC'!M38</f>
        <v>79702</v>
      </c>
      <c r="D39" s="55">
        <f>'10A.RRC'!N38</f>
        <v>166921</v>
      </c>
      <c r="E39" s="54">
        <v>6611</v>
      </c>
      <c r="F39" s="54">
        <v>88812</v>
      </c>
      <c r="G39" s="54">
        <v>62126</v>
      </c>
      <c r="H39" s="54">
        <v>62534</v>
      </c>
      <c r="I39" s="54">
        <v>0</v>
      </c>
      <c r="J39" s="54">
        <v>0</v>
      </c>
      <c r="K39" s="54">
        <v>0</v>
      </c>
      <c r="L39" s="54">
        <v>0</v>
      </c>
      <c r="M39" s="55">
        <f t="shared" si="0"/>
        <v>10965</v>
      </c>
      <c r="N39" s="55">
        <f t="shared" si="1"/>
        <v>15575</v>
      </c>
    </row>
    <row r="40" spans="1:14" ht="15" customHeight="1" thickBot="1" x14ac:dyDescent="0.3">
      <c r="A40" s="101"/>
      <c r="B40" s="102" t="s">
        <v>34</v>
      </c>
      <c r="C40" s="103">
        <f>SUM(C34:C39)</f>
        <v>81362</v>
      </c>
      <c r="D40" s="103">
        <f t="shared" ref="D40:N40" si="3">SUM(D34:D39)</f>
        <v>167254.59</v>
      </c>
      <c r="E40" s="103">
        <f t="shared" si="3"/>
        <v>6632</v>
      </c>
      <c r="F40" s="103">
        <f t="shared" si="3"/>
        <v>88848</v>
      </c>
      <c r="G40" s="103">
        <f t="shared" si="3"/>
        <v>62289</v>
      </c>
      <c r="H40" s="103">
        <f t="shared" si="3"/>
        <v>62591</v>
      </c>
      <c r="I40" s="103">
        <f t="shared" si="3"/>
        <v>342</v>
      </c>
      <c r="J40" s="103">
        <f t="shared" si="3"/>
        <v>77.59</v>
      </c>
      <c r="K40" s="103">
        <f t="shared" si="3"/>
        <v>160</v>
      </c>
      <c r="L40" s="103">
        <f t="shared" si="3"/>
        <v>24</v>
      </c>
      <c r="M40" s="103">
        <f t="shared" si="3"/>
        <v>11939</v>
      </c>
      <c r="N40" s="104">
        <f t="shared" si="3"/>
        <v>15714</v>
      </c>
    </row>
    <row r="41" spans="1:14" ht="15" customHeight="1" x14ac:dyDescent="0.25">
      <c r="A41" s="57">
        <v>28</v>
      </c>
      <c r="B41" s="57" t="s">
        <v>41</v>
      </c>
      <c r="C41" s="59">
        <f>'10A.RRC'!M40</f>
        <v>0</v>
      </c>
      <c r="D41" s="59">
        <f>'10A.RRC'!N40</f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9">
        <f t="shared" si="0"/>
        <v>0</v>
      </c>
      <c r="N41" s="59">
        <f t="shared" si="1"/>
        <v>0</v>
      </c>
    </row>
    <row r="42" spans="1:14" ht="15" customHeight="1" x14ac:dyDescent="0.25">
      <c r="A42" s="13">
        <v>29</v>
      </c>
      <c r="B42" s="13" t="s">
        <v>42</v>
      </c>
      <c r="C42" s="51">
        <f>'10A.RRC'!M41</f>
        <v>0</v>
      </c>
      <c r="D42" s="51">
        <f>'10A.RRC'!N41</f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51">
        <f t="shared" si="0"/>
        <v>0</v>
      </c>
      <c r="N42" s="51">
        <f t="shared" si="1"/>
        <v>0</v>
      </c>
    </row>
    <row r="43" spans="1:14" ht="15" customHeight="1" x14ac:dyDescent="0.25">
      <c r="A43" s="13">
        <v>30</v>
      </c>
      <c r="B43" s="13" t="s">
        <v>43</v>
      </c>
      <c r="C43" s="51">
        <f>'10A.RRC'!M42</f>
        <v>0</v>
      </c>
      <c r="D43" s="51">
        <f>'10A.RRC'!N42</f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51">
        <f t="shared" si="0"/>
        <v>0</v>
      </c>
      <c r="N43" s="51">
        <f t="shared" si="1"/>
        <v>0</v>
      </c>
    </row>
    <row r="44" spans="1:14" ht="15" customHeight="1" x14ac:dyDescent="0.25">
      <c r="A44" s="13">
        <v>31</v>
      </c>
      <c r="B44" s="13" t="s">
        <v>44</v>
      </c>
      <c r="C44" s="51">
        <f>'10A.RRC'!M43</f>
        <v>0</v>
      </c>
      <c r="D44" s="51">
        <f>'10A.RRC'!N43</f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51">
        <f t="shared" si="0"/>
        <v>0</v>
      </c>
      <c r="N44" s="51">
        <f t="shared" si="1"/>
        <v>0</v>
      </c>
    </row>
    <row r="45" spans="1:14" ht="15" customHeight="1" x14ac:dyDescent="0.25">
      <c r="A45" s="13">
        <v>32</v>
      </c>
      <c r="B45" s="13" t="s">
        <v>45</v>
      </c>
      <c r="C45" s="51">
        <f>'10A.RRC'!M44</f>
        <v>0</v>
      </c>
      <c r="D45" s="51">
        <f>'10A.RRC'!N44</f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51">
        <f t="shared" si="0"/>
        <v>0</v>
      </c>
      <c r="N45" s="51">
        <f t="shared" si="1"/>
        <v>0</v>
      </c>
    </row>
    <row r="46" spans="1:14" ht="15" customHeight="1" x14ac:dyDescent="0.25">
      <c r="A46" s="13">
        <v>33</v>
      </c>
      <c r="B46" s="13" t="s">
        <v>46</v>
      </c>
      <c r="C46" s="51">
        <f>'10A.RRC'!M45</f>
        <v>0</v>
      </c>
      <c r="D46" s="51">
        <f>'10A.RRC'!N45</f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51">
        <f t="shared" si="0"/>
        <v>0</v>
      </c>
      <c r="N46" s="51">
        <f t="shared" si="1"/>
        <v>0</v>
      </c>
    </row>
    <row r="47" spans="1:14" ht="15" customHeight="1" x14ac:dyDescent="0.25">
      <c r="A47" s="13">
        <v>34</v>
      </c>
      <c r="B47" s="13" t="s">
        <v>47</v>
      </c>
      <c r="C47" s="51">
        <f>'10A.RRC'!M46</f>
        <v>0</v>
      </c>
      <c r="D47" s="51">
        <f>'10A.RRC'!N46</f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51">
        <f t="shared" si="0"/>
        <v>0</v>
      </c>
      <c r="N47" s="51">
        <f t="shared" si="1"/>
        <v>0</v>
      </c>
    </row>
    <row r="48" spans="1:14" ht="15" customHeight="1" x14ac:dyDescent="0.25">
      <c r="A48" s="13">
        <v>35</v>
      </c>
      <c r="B48" s="13" t="s">
        <v>48</v>
      </c>
      <c r="C48" s="51">
        <f>'10A.RRC'!M47</f>
        <v>0</v>
      </c>
      <c r="D48" s="51">
        <f>'10A.RRC'!N47</f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51">
        <f t="shared" si="0"/>
        <v>0</v>
      </c>
      <c r="N48" s="51">
        <f t="shared" si="1"/>
        <v>0</v>
      </c>
    </row>
    <row r="49" spans="1:14" ht="15" customHeight="1" x14ac:dyDescent="0.25">
      <c r="A49" s="13">
        <v>36</v>
      </c>
      <c r="B49" s="13" t="s">
        <v>49</v>
      </c>
      <c r="C49" s="51">
        <f>'10A.RRC'!M48</f>
        <v>0</v>
      </c>
      <c r="D49" s="51">
        <f>'10A.RRC'!N48</f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51">
        <f t="shared" si="0"/>
        <v>0</v>
      </c>
      <c r="N49" s="51">
        <f t="shared" si="1"/>
        <v>0</v>
      </c>
    </row>
    <row r="50" spans="1:14" ht="15" customHeight="1" x14ac:dyDescent="0.25">
      <c r="A50" s="13">
        <v>37</v>
      </c>
      <c r="B50" s="13" t="s">
        <v>50</v>
      </c>
      <c r="C50" s="51">
        <f>'10A.RRC'!M49</f>
        <v>17</v>
      </c>
      <c r="D50" s="51">
        <f>'10A.RRC'!N49</f>
        <v>20.41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17</v>
      </c>
      <c r="L50" s="15">
        <v>20.41</v>
      </c>
      <c r="M50" s="51">
        <f t="shared" si="0"/>
        <v>0</v>
      </c>
      <c r="N50" s="51">
        <f t="shared" si="1"/>
        <v>0</v>
      </c>
    </row>
    <row r="51" spans="1:14" ht="15" customHeight="1" x14ac:dyDescent="0.25">
      <c r="A51" s="13">
        <v>38</v>
      </c>
      <c r="B51" s="13" t="s">
        <v>51</v>
      </c>
      <c r="C51" s="51">
        <f>'10A.RRC'!M50</f>
        <v>0</v>
      </c>
      <c r="D51" s="51">
        <f>'10A.RRC'!N50</f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51">
        <f t="shared" si="0"/>
        <v>0</v>
      </c>
      <c r="N51" s="51">
        <f t="shared" si="1"/>
        <v>0</v>
      </c>
    </row>
    <row r="52" spans="1:14" ht="15" customHeight="1" x14ac:dyDescent="0.25">
      <c r="A52" s="13">
        <v>39</v>
      </c>
      <c r="B52" s="13" t="s">
        <v>52</v>
      </c>
      <c r="C52" s="51">
        <f>'10A.RRC'!M51</f>
        <v>0</v>
      </c>
      <c r="D52" s="51">
        <f>'10A.RRC'!N51</f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51">
        <f t="shared" si="0"/>
        <v>0</v>
      </c>
      <c r="N52" s="51">
        <f t="shared" si="1"/>
        <v>0</v>
      </c>
    </row>
    <row r="53" spans="1:14" ht="15" customHeight="1" x14ac:dyDescent="0.25">
      <c r="A53" s="13">
        <v>40</v>
      </c>
      <c r="B53" s="13" t="s">
        <v>53</v>
      </c>
      <c r="C53" s="51">
        <f>'10A.RRC'!M52</f>
        <v>0</v>
      </c>
      <c r="D53" s="51">
        <f>'10A.RRC'!N52</f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51">
        <f t="shared" si="0"/>
        <v>0</v>
      </c>
      <c r="N53" s="51">
        <f t="shared" si="1"/>
        <v>0</v>
      </c>
    </row>
    <row r="54" spans="1:14" ht="15" customHeight="1" x14ac:dyDescent="0.25">
      <c r="A54" s="13">
        <v>41</v>
      </c>
      <c r="B54" s="13" t="s">
        <v>54</v>
      </c>
      <c r="C54" s="51">
        <f>'10A.RRC'!M53</f>
        <v>0</v>
      </c>
      <c r="D54" s="51">
        <f>'10A.RRC'!N53</f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51">
        <f t="shared" si="0"/>
        <v>0</v>
      </c>
      <c r="N54" s="51">
        <f t="shared" si="1"/>
        <v>0</v>
      </c>
    </row>
    <row r="55" spans="1:14" ht="15" customHeight="1" x14ac:dyDescent="0.25">
      <c r="A55" s="13">
        <v>42</v>
      </c>
      <c r="B55" s="13" t="s">
        <v>55</v>
      </c>
      <c r="C55" s="51">
        <f>'10A.RRC'!M54</f>
        <v>0</v>
      </c>
      <c r="D55" s="51">
        <f>'10A.RRC'!N54</f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51">
        <f t="shared" si="0"/>
        <v>0</v>
      </c>
      <c r="N55" s="51">
        <f t="shared" si="1"/>
        <v>0</v>
      </c>
    </row>
    <row r="56" spans="1:14" ht="15" customHeight="1" x14ac:dyDescent="0.25">
      <c r="A56" s="13">
        <v>43</v>
      </c>
      <c r="B56" s="13" t="s">
        <v>56</v>
      </c>
      <c r="C56" s="51">
        <f>'10A.RRC'!M55</f>
        <v>2</v>
      </c>
      <c r="D56" s="51">
        <f>'10A.RRC'!N55</f>
        <v>3.47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51">
        <f t="shared" si="0"/>
        <v>2</v>
      </c>
      <c r="N56" s="51">
        <f t="shared" si="1"/>
        <v>3.47</v>
      </c>
    </row>
    <row r="57" spans="1:14" ht="15" customHeight="1" x14ac:dyDescent="0.25">
      <c r="A57" s="13">
        <v>44</v>
      </c>
      <c r="B57" s="13" t="s">
        <v>57</v>
      </c>
      <c r="C57" s="51">
        <f>'10A.RRC'!M56</f>
        <v>0</v>
      </c>
      <c r="D57" s="51">
        <f>'10A.RRC'!N56</f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51">
        <f t="shared" si="0"/>
        <v>0</v>
      </c>
      <c r="N57" s="51">
        <f t="shared" si="1"/>
        <v>0</v>
      </c>
    </row>
    <row r="58" spans="1:14" ht="15" customHeight="1" x14ac:dyDescent="0.25">
      <c r="A58" s="13">
        <v>45</v>
      </c>
      <c r="B58" s="13" t="s">
        <v>58</v>
      </c>
      <c r="C58" s="51">
        <f>'10A.RRC'!M57</f>
        <v>0</v>
      </c>
      <c r="D58" s="51">
        <f>'10A.RRC'!N57</f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51">
        <f t="shared" si="0"/>
        <v>0</v>
      </c>
      <c r="N58" s="51">
        <f t="shared" si="1"/>
        <v>0</v>
      </c>
    </row>
    <row r="59" spans="1:14" ht="15" customHeight="1" thickBot="1" x14ac:dyDescent="0.3">
      <c r="A59" s="53">
        <v>46</v>
      </c>
      <c r="B59" s="53" t="s">
        <v>295</v>
      </c>
      <c r="C59" s="55">
        <f>'10A.RRC'!M58</f>
        <v>0</v>
      </c>
      <c r="D59" s="55">
        <f>'10A.RRC'!N58</f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5">
        <f t="shared" si="0"/>
        <v>0</v>
      </c>
      <c r="N59" s="55">
        <f t="shared" si="1"/>
        <v>0</v>
      </c>
    </row>
    <row r="60" spans="1:14" ht="15" customHeight="1" thickBot="1" x14ac:dyDescent="0.3">
      <c r="A60" s="61"/>
      <c r="B60" s="62" t="s">
        <v>34</v>
      </c>
      <c r="C60" s="63">
        <f>SUM(C41:C59)</f>
        <v>19</v>
      </c>
      <c r="D60" s="63">
        <f t="shared" ref="D60:N60" si="4">SUM(D41:D59)</f>
        <v>23.88</v>
      </c>
      <c r="E60" s="63">
        <f t="shared" si="4"/>
        <v>0</v>
      </c>
      <c r="F60" s="63">
        <f t="shared" si="4"/>
        <v>0</v>
      </c>
      <c r="G60" s="63">
        <f t="shared" si="4"/>
        <v>0</v>
      </c>
      <c r="H60" s="63">
        <f t="shared" si="4"/>
        <v>0</v>
      </c>
      <c r="I60" s="63">
        <f t="shared" si="4"/>
        <v>0</v>
      </c>
      <c r="J60" s="63">
        <f t="shared" si="4"/>
        <v>0</v>
      </c>
      <c r="K60" s="63">
        <f t="shared" si="4"/>
        <v>17</v>
      </c>
      <c r="L60" s="63">
        <f t="shared" si="4"/>
        <v>20.41</v>
      </c>
      <c r="M60" s="63">
        <f t="shared" si="4"/>
        <v>2</v>
      </c>
      <c r="N60" s="105">
        <f t="shared" si="4"/>
        <v>3.47</v>
      </c>
    </row>
    <row r="61" spans="1:14" ht="15" customHeight="1" x14ac:dyDescent="0.25">
      <c r="A61" s="57">
        <v>47</v>
      </c>
      <c r="B61" s="57" t="s">
        <v>59</v>
      </c>
      <c r="C61" s="59">
        <f>'10A.RRC'!M60</f>
        <v>63846</v>
      </c>
      <c r="D61" s="59">
        <f>'10A.RRC'!N60</f>
        <v>29555</v>
      </c>
      <c r="E61" s="58">
        <v>3116</v>
      </c>
      <c r="F61" s="58">
        <v>3395</v>
      </c>
      <c r="G61" s="58">
        <v>10046</v>
      </c>
      <c r="H61" s="58">
        <v>4629</v>
      </c>
      <c r="I61" s="58">
        <v>18757</v>
      </c>
      <c r="J61" s="58">
        <v>7502</v>
      </c>
      <c r="K61" s="58">
        <v>19024</v>
      </c>
      <c r="L61" s="58">
        <v>8750</v>
      </c>
      <c r="M61" s="59">
        <f t="shared" si="0"/>
        <v>12903</v>
      </c>
      <c r="N61" s="59">
        <f t="shared" si="1"/>
        <v>5279</v>
      </c>
    </row>
    <row r="62" spans="1:14" ht="15" customHeight="1" x14ac:dyDescent="0.25">
      <c r="A62" s="13">
        <v>48</v>
      </c>
      <c r="B62" s="13" t="s">
        <v>60</v>
      </c>
      <c r="C62" s="51">
        <f>'10A.RRC'!M61</f>
        <v>31094</v>
      </c>
      <c r="D62" s="51">
        <f>'10A.RRC'!N61</f>
        <v>23729.7</v>
      </c>
      <c r="E62" s="15">
        <v>1541</v>
      </c>
      <c r="F62" s="15">
        <v>47.99</v>
      </c>
      <c r="G62" s="15">
        <v>27044</v>
      </c>
      <c r="H62" s="15">
        <v>21806.62</v>
      </c>
      <c r="I62" s="15">
        <v>731</v>
      </c>
      <c r="J62" s="15">
        <v>531.38</v>
      </c>
      <c r="K62" s="15">
        <v>1787</v>
      </c>
      <c r="L62" s="15">
        <v>1343.69</v>
      </c>
      <c r="M62" s="51">
        <f t="shared" si="0"/>
        <v>-9</v>
      </c>
      <c r="N62" s="51">
        <f t="shared" si="1"/>
        <v>1.999999999998181E-2</v>
      </c>
    </row>
    <row r="63" spans="1:14" ht="15" customHeight="1" thickBot="1" x14ac:dyDescent="0.3">
      <c r="A63" s="53">
        <v>49</v>
      </c>
      <c r="B63" s="53" t="s">
        <v>61</v>
      </c>
      <c r="C63" s="55">
        <f>'10A.RRC'!M62</f>
        <v>14965</v>
      </c>
      <c r="D63" s="55">
        <f>'10A.RRC'!N62</f>
        <v>8272</v>
      </c>
      <c r="E63" s="54">
        <v>2518</v>
      </c>
      <c r="F63" s="54">
        <v>983</v>
      </c>
      <c r="G63" s="54">
        <v>6361</v>
      </c>
      <c r="H63" s="54">
        <v>3753</v>
      </c>
      <c r="I63" s="54">
        <v>6077</v>
      </c>
      <c r="J63" s="54">
        <v>3533</v>
      </c>
      <c r="K63" s="54">
        <v>0</v>
      </c>
      <c r="L63" s="54">
        <v>0</v>
      </c>
      <c r="M63" s="55">
        <f t="shared" si="0"/>
        <v>9</v>
      </c>
      <c r="N63" s="55">
        <f t="shared" si="1"/>
        <v>3</v>
      </c>
    </row>
    <row r="64" spans="1:14" ht="15" customHeight="1" thickBot="1" x14ac:dyDescent="0.3">
      <c r="A64" s="61"/>
      <c r="B64" s="62" t="s">
        <v>34</v>
      </c>
      <c r="C64" s="63">
        <f>SUM(C61:C63)</f>
        <v>109905</v>
      </c>
      <c r="D64" s="63">
        <f t="shared" ref="D64:N64" si="5">SUM(D61:D63)</f>
        <v>61556.7</v>
      </c>
      <c r="E64" s="63">
        <f t="shared" si="5"/>
        <v>7175</v>
      </c>
      <c r="F64" s="63">
        <f t="shared" si="5"/>
        <v>4425.99</v>
      </c>
      <c r="G64" s="63">
        <f t="shared" si="5"/>
        <v>43451</v>
      </c>
      <c r="H64" s="63">
        <f t="shared" si="5"/>
        <v>30188.62</v>
      </c>
      <c r="I64" s="63">
        <f t="shared" si="5"/>
        <v>25565</v>
      </c>
      <c r="J64" s="63">
        <f t="shared" si="5"/>
        <v>11566.380000000001</v>
      </c>
      <c r="K64" s="63">
        <f t="shared" si="5"/>
        <v>20811</v>
      </c>
      <c r="L64" s="63">
        <f t="shared" si="5"/>
        <v>10093.69</v>
      </c>
      <c r="M64" s="63">
        <f t="shared" si="5"/>
        <v>12903</v>
      </c>
      <c r="N64" s="105">
        <f t="shared" si="5"/>
        <v>5282.02</v>
      </c>
    </row>
    <row r="65" spans="1:14" ht="15" customHeight="1" x14ac:dyDescent="0.25">
      <c r="A65" s="57">
        <v>50</v>
      </c>
      <c r="B65" s="57" t="s">
        <v>62</v>
      </c>
      <c r="C65" s="59">
        <f>'10A.RRC'!M64</f>
        <v>322360</v>
      </c>
      <c r="D65" s="59">
        <f>'10A.RRC'!N64</f>
        <v>153496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9">
        <f t="shared" si="0"/>
        <v>322360</v>
      </c>
      <c r="N65" s="59">
        <f t="shared" si="1"/>
        <v>153496</v>
      </c>
    </row>
    <row r="66" spans="1:14" ht="15" customHeight="1" thickBot="1" x14ac:dyDescent="0.3">
      <c r="A66" s="53">
        <v>51</v>
      </c>
      <c r="B66" s="106" t="s">
        <v>63</v>
      </c>
      <c r="C66" s="55">
        <f>'10A.RRC'!M65</f>
        <v>0</v>
      </c>
      <c r="D66" s="55">
        <f>'10A.RRC'!N65</f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5">
        <f t="shared" si="0"/>
        <v>0</v>
      </c>
      <c r="N66" s="55">
        <f t="shared" si="1"/>
        <v>0</v>
      </c>
    </row>
    <row r="67" spans="1:14" ht="15" customHeight="1" thickBot="1" x14ac:dyDescent="0.3">
      <c r="A67" s="61"/>
      <c r="B67" s="62" t="s">
        <v>34</v>
      </c>
      <c r="C67" s="63">
        <f>SUM(C65:C66)</f>
        <v>322360</v>
      </c>
      <c r="D67" s="63">
        <f t="shared" ref="D67:N67" si="6">SUM(D65:D66)</f>
        <v>153496</v>
      </c>
      <c r="E67" s="63">
        <f t="shared" si="6"/>
        <v>0</v>
      </c>
      <c r="F67" s="63">
        <f t="shared" si="6"/>
        <v>0</v>
      </c>
      <c r="G67" s="63">
        <f t="shared" si="6"/>
        <v>0</v>
      </c>
      <c r="H67" s="63">
        <f t="shared" si="6"/>
        <v>0</v>
      </c>
      <c r="I67" s="63">
        <f t="shared" si="6"/>
        <v>0</v>
      </c>
      <c r="J67" s="63">
        <f t="shared" si="6"/>
        <v>0</v>
      </c>
      <c r="K67" s="63">
        <f t="shared" si="6"/>
        <v>0</v>
      </c>
      <c r="L67" s="63">
        <f t="shared" si="6"/>
        <v>0</v>
      </c>
      <c r="M67" s="63">
        <f t="shared" si="6"/>
        <v>322360</v>
      </c>
      <c r="N67" s="105">
        <f t="shared" si="6"/>
        <v>153496</v>
      </c>
    </row>
    <row r="68" spans="1:14" x14ac:dyDescent="0.25">
      <c r="A68" s="311" t="s">
        <v>11</v>
      </c>
      <c r="B68" s="312"/>
      <c r="C68" s="107">
        <f>C67+C64+C60+C40+C33</f>
        <v>722950</v>
      </c>
      <c r="D68" s="107">
        <f t="shared" ref="D68:N68" si="7">D67+D64+D60+D40+D33</f>
        <v>4101625.8699999992</v>
      </c>
      <c r="E68" s="107">
        <f t="shared" si="7"/>
        <v>41028</v>
      </c>
      <c r="F68" s="107">
        <f t="shared" si="7"/>
        <v>133671.29</v>
      </c>
      <c r="G68" s="107">
        <f t="shared" si="7"/>
        <v>179330</v>
      </c>
      <c r="H68" s="107">
        <f t="shared" si="7"/>
        <v>3705692.02</v>
      </c>
      <c r="I68" s="107">
        <f t="shared" si="7"/>
        <v>45633</v>
      </c>
      <c r="J68" s="107">
        <f t="shared" si="7"/>
        <v>24229.11</v>
      </c>
      <c r="K68" s="107">
        <f t="shared" si="7"/>
        <v>28484</v>
      </c>
      <c r="L68" s="107">
        <f t="shared" si="7"/>
        <v>15384.85</v>
      </c>
      <c r="M68" s="107">
        <f t="shared" si="7"/>
        <v>428475</v>
      </c>
      <c r="N68" s="107">
        <f t="shared" si="7"/>
        <v>222648.59999999998</v>
      </c>
    </row>
  </sheetData>
  <mergeCells count="17">
    <mergeCell ref="A1:N1"/>
    <mergeCell ref="A2:N2"/>
    <mergeCell ref="A4:N4"/>
    <mergeCell ref="A5:N5"/>
    <mergeCell ref="A6:N6"/>
    <mergeCell ref="A68:B68"/>
    <mergeCell ref="AC6:AP6"/>
    <mergeCell ref="A8:A10"/>
    <mergeCell ref="B8:B10"/>
    <mergeCell ref="C8:D9"/>
    <mergeCell ref="E8:N8"/>
    <mergeCell ref="E9:F9"/>
    <mergeCell ref="G9:H9"/>
    <mergeCell ref="I9:J9"/>
    <mergeCell ref="K9:L9"/>
    <mergeCell ref="M9:N9"/>
    <mergeCell ref="O6:AB6"/>
  </mergeCells>
  <pageMargins left="0.7" right="0.7" top="0.75" bottom="0.75" header="0.3" footer="0.3"/>
  <pageSetup scale="69" orientation="portrait" r:id="rId1"/>
  <colBreaks count="1" manualBreakCount="1">
    <brk id="14" max="1048575" man="1"/>
  </colBreaks>
  <drawing r:id="rId2"/>
  <legacyDrawing r:id="rId3"/>
  <controls>
    <mc:AlternateContent xmlns:mc="http://schemas.openxmlformats.org/markup-compatibility/2006">
      <mc:Choice Requires="x14">
        <control shapeId="17409" r:id="rId4" name="Control 1">
          <controlPr defaultSize="0" r:id="rId5">
            <anchor moveWithCells="1">
              <from>
                <xdr:col>28</xdr:col>
                <xdr:colOff>0</xdr:colOff>
                <xdr:row>5</xdr:row>
                <xdr:rowOff>0</xdr:rowOff>
              </from>
              <to>
                <xdr:col>29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17409" r:id="rId4" name="Control 1"/>
      </mc:Fallback>
    </mc:AlternateContent>
    <mc:AlternateContent xmlns:mc="http://schemas.openxmlformats.org/markup-compatibility/2006">
      <mc:Choice Requires="x14">
        <control shapeId="17410" r:id="rId6" name="Control 2">
          <controlPr defaultSize="0" r:id="rId5">
            <anchor moveWithCells="1">
              <from>
                <xdr:col>28</xdr:col>
                <xdr:colOff>0</xdr:colOff>
                <xdr:row>40</xdr:row>
                <xdr:rowOff>0</xdr:rowOff>
              </from>
              <to>
                <xdr:col>29</xdr:col>
                <xdr:colOff>76200</xdr:colOff>
                <xdr:row>41</xdr:row>
                <xdr:rowOff>38100</xdr:rowOff>
              </to>
            </anchor>
          </controlPr>
        </control>
      </mc:Choice>
      <mc:Fallback>
        <control shapeId="17410" r:id="rId6" name="Control 2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pane ySplit="6" topLeftCell="A7" activePane="bottomLeft" state="frozen"/>
      <selection pane="bottomLeft" activeCell="W15" sqref="W15"/>
    </sheetView>
  </sheetViews>
  <sheetFormatPr defaultRowHeight="15" x14ac:dyDescent="0.25"/>
  <cols>
    <col min="1" max="1" width="4.42578125" bestFit="1" customWidth="1"/>
    <col min="2" max="2" width="21.5703125" customWidth="1"/>
    <col min="3" max="3" width="5.28515625" bestFit="1" customWidth="1"/>
    <col min="4" max="4" width="10.42578125" bestFit="1" customWidth="1"/>
    <col min="5" max="5" width="5.28515625" bestFit="1" customWidth="1"/>
    <col min="6" max="6" width="10.42578125" bestFit="1" customWidth="1"/>
    <col min="7" max="7" width="5.28515625" bestFit="1" customWidth="1"/>
    <col min="8" max="8" width="10.42578125" bestFit="1" customWidth="1"/>
    <col min="9" max="9" width="3.5703125" bestFit="1" customWidth="1"/>
    <col min="10" max="10" width="7.85546875" bestFit="1" customWidth="1"/>
    <col min="11" max="11" width="5.28515625" bestFit="1" customWidth="1"/>
    <col min="12" max="12" width="10.42578125" bestFit="1" customWidth="1"/>
    <col min="13" max="13" width="4.42578125" bestFit="1" customWidth="1"/>
    <col min="14" max="14" width="8.7109375" bestFit="1" customWidth="1"/>
    <col min="15" max="15" width="4.42578125" bestFit="1" customWidth="1"/>
    <col min="16" max="16" width="7.42578125" bestFit="1" customWidth="1"/>
    <col min="17" max="17" width="5.28515625" bestFit="1" customWidth="1"/>
    <col min="18" max="18" width="5.140625" customWidth="1"/>
    <col min="19" max="19" width="6.42578125" customWidth="1"/>
  </cols>
  <sheetData>
    <row r="1" spans="1:19" x14ac:dyDescent="0.25">
      <c r="Q1" s="329" t="s">
        <v>435</v>
      </c>
      <c r="R1" s="330"/>
    </row>
    <row r="2" spans="1:19" x14ac:dyDescent="0.25">
      <c r="A2" s="319" t="s">
        <v>396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</row>
    <row r="3" spans="1:19" x14ac:dyDescent="0.25">
      <c r="A3" s="316" t="s">
        <v>434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</row>
    <row r="4" spans="1:19" ht="24" customHeight="1" x14ac:dyDescent="0.25">
      <c r="A4" s="157"/>
      <c r="B4" s="157"/>
      <c r="C4" s="321" t="s">
        <v>397</v>
      </c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3"/>
    </row>
    <row r="5" spans="1:19" ht="57.75" customHeight="1" x14ac:dyDescent="0.25">
      <c r="A5" s="157" t="s">
        <v>398</v>
      </c>
      <c r="B5" s="158" t="s">
        <v>399</v>
      </c>
      <c r="C5" s="324" t="s">
        <v>400</v>
      </c>
      <c r="D5" s="323"/>
      <c r="E5" s="324" t="s">
        <v>401</v>
      </c>
      <c r="F5" s="323"/>
      <c r="G5" s="324" t="s">
        <v>402</v>
      </c>
      <c r="H5" s="323"/>
      <c r="I5" s="324" t="s">
        <v>403</v>
      </c>
      <c r="J5" s="323"/>
      <c r="K5" s="324" t="s">
        <v>404</v>
      </c>
      <c r="L5" s="323"/>
      <c r="M5" s="324" t="s">
        <v>405</v>
      </c>
      <c r="N5" s="323"/>
      <c r="O5" s="324" t="s">
        <v>406</v>
      </c>
      <c r="P5" s="323"/>
      <c r="Q5" s="324" t="s">
        <v>407</v>
      </c>
      <c r="R5" s="322"/>
      <c r="S5" s="323"/>
    </row>
    <row r="6" spans="1:19" x14ac:dyDescent="0.25">
      <c r="A6" s="157"/>
      <c r="B6" s="158"/>
      <c r="C6" s="157" t="s">
        <v>408</v>
      </c>
      <c r="D6" s="157" t="s">
        <v>409</v>
      </c>
      <c r="E6" s="157" t="s">
        <v>408</v>
      </c>
      <c r="F6" s="157" t="s">
        <v>409</v>
      </c>
      <c r="G6" s="157" t="s">
        <v>408</v>
      </c>
      <c r="H6" s="157" t="s">
        <v>409</v>
      </c>
      <c r="I6" s="157" t="s">
        <v>408</v>
      </c>
      <c r="J6" s="157" t="s">
        <v>409</v>
      </c>
      <c r="K6" s="157" t="s">
        <v>408</v>
      </c>
      <c r="L6" s="157" t="s">
        <v>409</v>
      </c>
      <c r="M6" s="157" t="s">
        <v>408</v>
      </c>
      <c r="N6" s="157" t="s">
        <v>409</v>
      </c>
      <c r="O6" s="157" t="s">
        <v>408</v>
      </c>
      <c r="P6" s="157" t="s">
        <v>409</v>
      </c>
      <c r="Q6" s="157" t="s">
        <v>408</v>
      </c>
      <c r="R6" s="324" t="s">
        <v>409</v>
      </c>
      <c r="S6" s="323"/>
    </row>
    <row r="7" spans="1:19" x14ac:dyDescent="0.25">
      <c r="A7" s="159" t="s">
        <v>410</v>
      </c>
      <c r="B7" s="159" t="s">
        <v>411</v>
      </c>
      <c r="C7" s="159" t="s">
        <v>412</v>
      </c>
      <c r="D7" s="159" t="s">
        <v>413</v>
      </c>
      <c r="E7" s="159" t="s">
        <v>414</v>
      </c>
      <c r="F7" s="159" t="s">
        <v>415</v>
      </c>
      <c r="G7" s="159" t="s">
        <v>416</v>
      </c>
      <c r="H7" s="159" t="s">
        <v>417</v>
      </c>
      <c r="I7" s="159" t="s">
        <v>418</v>
      </c>
      <c r="J7" s="159" t="s">
        <v>419</v>
      </c>
      <c r="K7" s="159" t="s">
        <v>420</v>
      </c>
      <c r="L7" s="159" t="s">
        <v>421</v>
      </c>
      <c r="M7" s="159" t="s">
        <v>422</v>
      </c>
      <c r="N7" s="159" t="s">
        <v>423</v>
      </c>
      <c r="O7" s="159" t="s">
        <v>424</v>
      </c>
      <c r="P7" s="159" t="s">
        <v>425</v>
      </c>
      <c r="Q7" s="159" t="s">
        <v>426</v>
      </c>
      <c r="R7" s="321" t="s">
        <v>427</v>
      </c>
      <c r="S7" s="323"/>
    </row>
    <row r="8" spans="1:19" ht="15" customHeight="1" x14ac:dyDescent="0.25">
      <c r="A8" s="156">
        <v>1</v>
      </c>
      <c r="B8" s="156" t="s">
        <v>13</v>
      </c>
      <c r="C8" s="156">
        <v>1084</v>
      </c>
      <c r="D8" s="156">
        <v>284978856</v>
      </c>
      <c r="E8" s="156">
        <v>582</v>
      </c>
      <c r="F8" s="156">
        <v>127371864</v>
      </c>
      <c r="G8" s="156">
        <v>451</v>
      </c>
      <c r="H8" s="156">
        <v>73646883</v>
      </c>
      <c r="I8" s="156">
        <v>0</v>
      </c>
      <c r="J8" s="156">
        <v>0</v>
      </c>
      <c r="K8" s="156">
        <v>1183</v>
      </c>
      <c r="L8" s="156">
        <v>221151838</v>
      </c>
      <c r="M8" s="156">
        <v>80</v>
      </c>
      <c r="N8" s="156">
        <v>4277277</v>
      </c>
      <c r="O8" s="156">
        <v>27</v>
      </c>
      <c r="P8" s="156">
        <v>0</v>
      </c>
      <c r="Q8" s="156">
        <v>1156</v>
      </c>
      <c r="R8" s="317">
        <v>216874561</v>
      </c>
      <c r="S8" s="318"/>
    </row>
    <row r="9" spans="1:19" ht="15" customHeight="1" x14ac:dyDescent="0.25">
      <c r="A9" s="156">
        <v>2</v>
      </c>
      <c r="B9" s="156" t="s">
        <v>14</v>
      </c>
      <c r="C9" s="156">
        <v>5</v>
      </c>
      <c r="D9" s="156">
        <v>532991</v>
      </c>
      <c r="E9" s="156">
        <v>1</v>
      </c>
      <c r="F9" s="156">
        <v>96135</v>
      </c>
      <c r="G9" s="156">
        <v>1</v>
      </c>
      <c r="H9" s="156">
        <v>96135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317">
        <v>0</v>
      </c>
      <c r="S9" s="318"/>
    </row>
    <row r="10" spans="1:19" ht="15" customHeight="1" x14ac:dyDescent="0.25">
      <c r="A10" s="156">
        <v>3</v>
      </c>
      <c r="B10" s="156" t="s">
        <v>41</v>
      </c>
      <c r="C10" s="156">
        <v>275</v>
      </c>
      <c r="D10" s="156">
        <v>27296777</v>
      </c>
      <c r="E10" s="156">
        <v>152</v>
      </c>
      <c r="F10" s="156">
        <v>12572118</v>
      </c>
      <c r="G10" s="156">
        <v>152</v>
      </c>
      <c r="H10" s="156">
        <v>12572118</v>
      </c>
      <c r="I10" s="156">
        <v>0</v>
      </c>
      <c r="J10" s="156">
        <v>0</v>
      </c>
      <c r="K10" s="156">
        <v>83</v>
      </c>
      <c r="L10" s="156">
        <v>4928740</v>
      </c>
      <c r="M10" s="156">
        <v>43</v>
      </c>
      <c r="N10" s="156">
        <v>831003</v>
      </c>
      <c r="O10" s="156">
        <v>0</v>
      </c>
      <c r="P10" s="156">
        <v>0</v>
      </c>
      <c r="Q10" s="156">
        <v>83</v>
      </c>
      <c r="R10" s="317">
        <v>4097737</v>
      </c>
      <c r="S10" s="318"/>
    </row>
    <row r="11" spans="1:19" ht="15" customHeight="1" x14ac:dyDescent="0.25">
      <c r="A11" s="156">
        <v>4</v>
      </c>
      <c r="B11" s="156" t="s">
        <v>15</v>
      </c>
      <c r="C11" s="156">
        <v>789</v>
      </c>
      <c r="D11" s="156">
        <v>181285811</v>
      </c>
      <c r="E11" s="156">
        <v>428</v>
      </c>
      <c r="F11" s="156">
        <v>139699035</v>
      </c>
      <c r="G11" s="156">
        <v>312</v>
      </c>
      <c r="H11" s="156">
        <v>125960631</v>
      </c>
      <c r="I11" s="156">
        <v>0</v>
      </c>
      <c r="J11" s="156">
        <v>0</v>
      </c>
      <c r="K11" s="156">
        <v>153</v>
      </c>
      <c r="L11" s="156">
        <v>24430118</v>
      </c>
      <c r="M11" s="156">
        <v>20</v>
      </c>
      <c r="N11" s="156">
        <v>700780</v>
      </c>
      <c r="O11" s="156">
        <v>1</v>
      </c>
      <c r="P11" s="156">
        <v>0</v>
      </c>
      <c r="Q11" s="156">
        <v>152</v>
      </c>
      <c r="R11" s="317">
        <v>23729338</v>
      </c>
      <c r="S11" s="318"/>
    </row>
    <row r="12" spans="1:19" ht="15" customHeight="1" x14ac:dyDescent="0.25">
      <c r="A12" s="156">
        <v>5</v>
      </c>
      <c r="B12" s="156" t="s">
        <v>16</v>
      </c>
      <c r="C12" s="156">
        <v>5255</v>
      </c>
      <c r="D12" s="156">
        <v>889688711</v>
      </c>
      <c r="E12" s="156">
        <v>2516</v>
      </c>
      <c r="F12" s="156">
        <v>511030365</v>
      </c>
      <c r="G12" s="156">
        <v>2220</v>
      </c>
      <c r="H12" s="156">
        <v>451548876</v>
      </c>
      <c r="I12" s="156">
        <v>72</v>
      </c>
      <c r="J12" s="156">
        <v>16032817</v>
      </c>
      <c r="K12" s="156">
        <v>1849</v>
      </c>
      <c r="L12" s="156">
        <v>296664873</v>
      </c>
      <c r="M12" s="156">
        <v>254</v>
      </c>
      <c r="N12" s="156">
        <v>12186018</v>
      </c>
      <c r="O12" s="156">
        <v>0</v>
      </c>
      <c r="P12" s="156">
        <v>0</v>
      </c>
      <c r="Q12" s="156">
        <v>1849</v>
      </c>
      <c r="R12" s="317">
        <v>284478855</v>
      </c>
      <c r="S12" s="318"/>
    </row>
    <row r="13" spans="1:19" ht="15" customHeight="1" x14ac:dyDescent="0.25">
      <c r="A13" s="156">
        <v>6</v>
      </c>
      <c r="B13" s="156" t="s">
        <v>17</v>
      </c>
      <c r="C13" s="156">
        <v>822</v>
      </c>
      <c r="D13" s="156">
        <v>120194367</v>
      </c>
      <c r="E13" s="156">
        <v>518</v>
      </c>
      <c r="F13" s="156">
        <v>57684998</v>
      </c>
      <c r="G13" s="156">
        <v>475</v>
      </c>
      <c r="H13" s="156">
        <v>53794255</v>
      </c>
      <c r="I13" s="156">
        <v>0</v>
      </c>
      <c r="J13" s="156">
        <v>0</v>
      </c>
      <c r="K13" s="156">
        <v>476</v>
      </c>
      <c r="L13" s="156">
        <v>65257530</v>
      </c>
      <c r="M13" s="156">
        <v>0</v>
      </c>
      <c r="N13" s="156">
        <v>0</v>
      </c>
      <c r="O13" s="156">
        <v>0</v>
      </c>
      <c r="P13" s="156">
        <v>0</v>
      </c>
      <c r="Q13" s="156">
        <v>476</v>
      </c>
      <c r="R13" s="317">
        <v>65257530</v>
      </c>
      <c r="S13" s="318"/>
    </row>
    <row r="14" spans="1:19" ht="15" customHeight="1" x14ac:dyDescent="0.25">
      <c r="A14" s="156">
        <v>7</v>
      </c>
      <c r="B14" s="156" t="s">
        <v>18</v>
      </c>
      <c r="C14" s="156">
        <v>358</v>
      </c>
      <c r="D14" s="156">
        <v>80004777</v>
      </c>
      <c r="E14" s="156">
        <v>223</v>
      </c>
      <c r="F14" s="156">
        <v>60679914</v>
      </c>
      <c r="G14" s="156">
        <v>209</v>
      </c>
      <c r="H14" s="156">
        <v>59906430</v>
      </c>
      <c r="I14" s="156">
        <v>0</v>
      </c>
      <c r="J14" s="156">
        <v>0</v>
      </c>
      <c r="K14" s="156">
        <v>196</v>
      </c>
      <c r="L14" s="156">
        <v>60103202</v>
      </c>
      <c r="M14" s="156">
        <v>0</v>
      </c>
      <c r="N14" s="156">
        <v>0</v>
      </c>
      <c r="O14" s="156">
        <v>2</v>
      </c>
      <c r="P14" s="156">
        <v>0</v>
      </c>
      <c r="Q14" s="156">
        <v>194</v>
      </c>
      <c r="R14" s="317">
        <v>60103202</v>
      </c>
      <c r="S14" s="318"/>
    </row>
    <row r="15" spans="1:19" ht="15" customHeight="1" x14ac:dyDescent="0.25">
      <c r="A15" s="156">
        <v>8</v>
      </c>
      <c r="B15" s="156" t="s">
        <v>19</v>
      </c>
      <c r="C15" s="156">
        <v>4795</v>
      </c>
      <c r="D15" s="156">
        <v>855889547</v>
      </c>
      <c r="E15" s="156">
        <v>2306</v>
      </c>
      <c r="F15" s="156">
        <v>420948483</v>
      </c>
      <c r="G15" s="156">
        <v>1930</v>
      </c>
      <c r="H15" s="156">
        <v>324318236</v>
      </c>
      <c r="I15" s="156">
        <v>6</v>
      </c>
      <c r="J15" s="156">
        <v>287273</v>
      </c>
      <c r="K15" s="156">
        <v>2816</v>
      </c>
      <c r="L15" s="156">
        <v>356768229</v>
      </c>
      <c r="M15" s="156">
        <v>220</v>
      </c>
      <c r="N15" s="156">
        <v>10907826</v>
      </c>
      <c r="O15" s="156">
        <v>4</v>
      </c>
      <c r="P15" s="156">
        <v>0</v>
      </c>
      <c r="Q15" s="156">
        <v>2812</v>
      </c>
      <c r="R15" s="317">
        <v>345860403</v>
      </c>
      <c r="S15" s="318"/>
    </row>
    <row r="16" spans="1:19" ht="15" customHeight="1" x14ac:dyDescent="0.25">
      <c r="A16" s="156">
        <v>9</v>
      </c>
      <c r="B16" s="156" t="s">
        <v>60</v>
      </c>
      <c r="C16" s="156">
        <v>623</v>
      </c>
      <c r="D16" s="156">
        <v>98701084</v>
      </c>
      <c r="E16" s="156">
        <v>390</v>
      </c>
      <c r="F16" s="156">
        <v>66092296</v>
      </c>
      <c r="G16" s="156">
        <v>305</v>
      </c>
      <c r="H16" s="156">
        <v>49194348</v>
      </c>
      <c r="I16" s="156">
        <v>0</v>
      </c>
      <c r="J16" s="156">
        <v>0</v>
      </c>
      <c r="K16" s="156">
        <v>289</v>
      </c>
      <c r="L16" s="156">
        <v>40850949</v>
      </c>
      <c r="M16" s="156">
        <v>122</v>
      </c>
      <c r="N16" s="156">
        <v>7568346</v>
      </c>
      <c r="O16" s="156">
        <v>0</v>
      </c>
      <c r="P16" s="156">
        <v>0</v>
      </c>
      <c r="Q16" s="156">
        <v>289</v>
      </c>
      <c r="R16" s="317">
        <v>33282603</v>
      </c>
      <c r="S16" s="318"/>
    </row>
    <row r="17" spans="1:19" ht="15" customHeight="1" x14ac:dyDescent="0.25">
      <c r="A17" s="156">
        <v>10</v>
      </c>
      <c r="B17" s="156" t="s">
        <v>20</v>
      </c>
      <c r="C17" s="156">
        <v>84</v>
      </c>
      <c r="D17" s="156">
        <v>17459573</v>
      </c>
      <c r="E17" s="156">
        <v>18</v>
      </c>
      <c r="F17" s="156">
        <v>522106</v>
      </c>
      <c r="G17" s="156">
        <v>18</v>
      </c>
      <c r="H17" s="156">
        <v>522106</v>
      </c>
      <c r="I17" s="156">
        <v>0</v>
      </c>
      <c r="J17" s="156">
        <v>0</v>
      </c>
      <c r="K17" s="156">
        <v>29</v>
      </c>
      <c r="L17" s="156">
        <v>1195843</v>
      </c>
      <c r="M17" s="156">
        <v>0</v>
      </c>
      <c r="N17" s="156">
        <v>0</v>
      </c>
      <c r="O17" s="156">
        <v>0</v>
      </c>
      <c r="P17" s="156">
        <v>0</v>
      </c>
      <c r="Q17" s="156">
        <v>29</v>
      </c>
      <c r="R17" s="317">
        <v>1195843</v>
      </c>
      <c r="S17" s="318"/>
    </row>
    <row r="18" spans="1:19" ht="15" customHeight="1" x14ac:dyDescent="0.25">
      <c r="A18" s="156">
        <v>11</v>
      </c>
      <c r="B18" s="156" t="s">
        <v>21</v>
      </c>
      <c r="C18" s="156">
        <v>606</v>
      </c>
      <c r="D18" s="156">
        <v>63693100</v>
      </c>
      <c r="E18" s="156">
        <v>514</v>
      </c>
      <c r="F18" s="156">
        <v>40592425</v>
      </c>
      <c r="G18" s="156">
        <v>510</v>
      </c>
      <c r="H18" s="156">
        <v>39203184</v>
      </c>
      <c r="I18" s="156">
        <v>0</v>
      </c>
      <c r="J18" s="156">
        <v>0</v>
      </c>
      <c r="K18" s="156">
        <v>484</v>
      </c>
      <c r="L18" s="156">
        <v>26650223</v>
      </c>
      <c r="M18" s="156">
        <v>3</v>
      </c>
      <c r="N18" s="156">
        <v>507171</v>
      </c>
      <c r="O18" s="156">
        <v>0</v>
      </c>
      <c r="P18" s="156">
        <v>0</v>
      </c>
      <c r="Q18" s="156">
        <v>484</v>
      </c>
      <c r="R18" s="317">
        <v>26143052</v>
      </c>
      <c r="S18" s="318"/>
    </row>
    <row r="19" spans="1:19" ht="15" customHeight="1" x14ac:dyDescent="0.25">
      <c r="A19" s="156">
        <v>12</v>
      </c>
      <c r="B19" s="156" t="s">
        <v>378</v>
      </c>
      <c r="C19" s="156">
        <v>2147</v>
      </c>
      <c r="D19" s="156">
        <v>364147099</v>
      </c>
      <c r="E19" s="156">
        <v>1441</v>
      </c>
      <c r="F19" s="156">
        <v>288773871</v>
      </c>
      <c r="G19" s="156">
        <v>1409</v>
      </c>
      <c r="H19" s="156">
        <v>278185179</v>
      </c>
      <c r="I19" s="156">
        <v>4</v>
      </c>
      <c r="J19" s="156">
        <v>1328189</v>
      </c>
      <c r="K19" s="156">
        <v>715</v>
      </c>
      <c r="L19" s="156">
        <v>136941810</v>
      </c>
      <c r="M19" s="156">
        <v>352</v>
      </c>
      <c r="N19" s="156">
        <v>48767409</v>
      </c>
      <c r="O19" s="156">
        <v>0</v>
      </c>
      <c r="P19" s="156">
        <v>0</v>
      </c>
      <c r="Q19" s="156">
        <v>715</v>
      </c>
      <c r="R19" s="317">
        <v>88174401</v>
      </c>
      <c r="S19" s="318"/>
    </row>
    <row r="20" spans="1:19" ht="15" customHeight="1" x14ac:dyDescent="0.25">
      <c r="A20" s="156">
        <v>13</v>
      </c>
      <c r="B20" s="156" t="s">
        <v>428</v>
      </c>
      <c r="C20" s="156">
        <v>1714</v>
      </c>
      <c r="D20" s="156">
        <v>251260165</v>
      </c>
      <c r="E20" s="156">
        <v>312</v>
      </c>
      <c r="F20" s="156">
        <v>52794440</v>
      </c>
      <c r="G20" s="156">
        <v>286</v>
      </c>
      <c r="H20" s="156">
        <v>48616584</v>
      </c>
      <c r="I20" s="156">
        <v>1</v>
      </c>
      <c r="J20" s="156">
        <v>152434</v>
      </c>
      <c r="K20" s="156">
        <v>872</v>
      </c>
      <c r="L20" s="156">
        <v>138364143</v>
      </c>
      <c r="M20" s="156">
        <v>159</v>
      </c>
      <c r="N20" s="156">
        <v>13733653</v>
      </c>
      <c r="O20" s="156">
        <v>0</v>
      </c>
      <c r="P20" s="156">
        <v>0</v>
      </c>
      <c r="Q20" s="156">
        <v>872</v>
      </c>
      <c r="R20" s="317">
        <v>124630490</v>
      </c>
      <c r="S20" s="318"/>
    </row>
    <row r="21" spans="1:19" ht="15" customHeight="1" x14ac:dyDescent="0.25">
      <c r="A21" s="156">
        <v>14</v>
      </c>
      <c r="B21" s="156" t="s">
        <v>22</v>
      </c>
      <c r="C21" s="156">
        <v>34</v>
      </c>
      <c r="D21" s="156">
        <v>6318105</v>
      </c>
      <c r="E21" s="156">
        <v>21</v>
      </c>
      <c r="F21" s="156">
        <v>4119792</v>
      </c>
      <c r="G21" s="156">
        <v>10</v>
      </c>
      <c r="H21" s="156">
        <v>2156070</v>
      </c>
      <c r="I21" s="156">
        <v>0</v>
      </c>
      <c r="J21" s="156">
        <v>0</v>
      </c>
      <c r="K21" s="156">
        <v>8</v>
      </c>
      <c r="L21" s="156">
        <v>1973848</v>
      </c>
      <c r="M21" s="156">
        <v>6</v>
      </c>
      <c r="N21" s="156">
        <v>3225289</v>
      </c>
      <c r="O21" s="156">
        <v>0</v>
      </c>
      <c r="P21" s="156">
        <v>0</v>
      </c>
      <c r="Q21" s="156">
        <v>8</v>
      </c>
      <c r="R21" s="317">
        <v>-1251441</v>
      </c>
      <c r="S21" s="318"/>
    </row>
    <row r="22" spans="1:19" ht="15" customHeight="1" x14ac:dyDescent="0.25">
      <c r="A22" s="156">
        <v>15</v>
      </c>
      <c r="B22" s="156" t="s">
        <v>23</v>
      </c>
      <c r="C22" s="156">
        <v>18</v>
      </c>
      <c r="D22" s="156">
        <v>4235872</v>
      </c>
      <c r="E22" s="156">
        <v>13</v>
      </c>
      <c r="F22" s="156">
        <v>2750777</v>
      </c>
      <c r="G22" s="156">
        <v>10</v>
      </c>
      <c r="H22" s="156">
        <v>2499391</v>
      </c>
      <c r="I22" s="156">
        <v>0</v>
      </c>
      <c r="J22" s="156">
        <v>0</v>
      </c>
      <c r="K22" s="156">
        <v>1</v>
      </c>
      <c r="L22" s="156">
        <v>159523</v>
      </c>
      <c r="M22" s="156">
        <v>0</v>
      </c>
      <c r="N22" s="156">
        <v>0</v>
      </c>
      <c r="O22" s="156">
        <v>0</v>
      </c>
      <c r="P22" s="156">
        <v>0</v>
      </c>
      <c r="Q22" s="156">
        <v>1</v>
      </c>
      <c r="R22" s="317">
        <v>159523</v>
      </c>
      <c r="S22" s="318"/>
    </row>
    <row r="23" spans="1:19" ht="15" customHeight="1" x14ac:dyDescent="0.25">
      <c r="A23" s="156">
        <v>16</v>
      </c>
      <c r="B23" s="156" t="s">
        <v>24</v>
      </c>
      <c r="C23" s="156">
        <v>134</v>
      </c>
      <c r="D23" s="156">
        <v>15278852</v>
      </c>
      <c r="E23" s="156">
        <v>129</v>
      </c>
      <c r="F23" s="156">
        <v>14752374</v>
      </c>
      <c r="G23" s="156">
        <v>120</v>
      </c>
      <c r="H23" s="156">
        <v>13114603</v>
      </c>
      <c r="I23" s="156">
        <v>3</v>
      </c>
      <c r="J23" s="156">
        <v>217989</v>
      </c>
      <c r="K23" s="156">
        <v>42</v>
      </c>
      <c r="L23" s="156">
        <v>5601094</v>
      </c>
      <c r="M23" s="156">
        <v>3</v>
      </c>
      <c r="N23" s="156">
        <v>278870</v>
      </c>
      <c r="O23" s="156">
        <v>1</v>
      </c>
      <c r="P23" s="156">
        <v>1000000</v>
      </c>
      <c r="Q23" s="156">
        <v>41</v>
      </c>
      <c r="R23" s="317">
        <v>5322224</v>
      </c>
      <c r="S23" s="318"/>
    </row>
    <row r="24" spans="1:19" ht="15" customHeight="1" x14ac:dyDescent="0.25">
      <c r="A24" s="156">
        <v>17</v>
      </c>
      <c r="B24" s="156" t="s">
        <v>381</v>
      </c>
      <c r="C24" s="156">
        <v>9</v>
      </c>
      <c r="D24" s="156">
        <v>3668811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317">
        <v>0</v>
      </c>
      <c r="S24" s="318"/>
    </row>
    <row r="25" spans="1:19" ht="15" customHeight="1" x14ac:dyDescent="0.25">
      <c r="A25" s="156">
        <v>18</v>
      </c>
      <c r="B25" s="156" t="s">
        <v>429</v>
      </c>
      <c r="C25" s="156">
        <v>3116</v>
      </c>
      <c r="D25" s="156">
        <v>252562536</v>
      </c>
      <c r="E25" s="156">
        <v>1974</v>
      </c>
      <c r="F25" s="156">
        <v>178684771</v>
      </c>
      <c r="G25" s="156">
        <v>1256</v>
      </c>
      <c r="H25" s="156">
        <v>142999229</v>
      </c>
      <c r="I25" s="156">
        <v>6</v>
      </c>
      <c r="J25" s="156">
        <v>513009</v>
      </c>
      <c r="K25" s="156">
        <v>3789</v>
      </c>
      <c r="L25" s="156">
        <v>271305891</v>
      </c>
      <c r="M25" s="156">
        <v>17</v>
      </c>
      <c r="N25" s="156">
        <v>773463</v>
      </c>
      <c r="O25" s="156">
        <v>0</v>
      </c>
      <c r="P25" s="156">
        <v>0</v>
      </c>
      <c r="Q25" s="156">
        <v>3789</v>
      </c>
      <c r="R25" s="317">
        <v>270532428</v>
      </c>
      <c r="S25" s="318"/>
    </row>
    <row r="26" spans="1:19" ht="15" customHeight="1" x14ac:dyDescent="0.25">
      <c r="A26" s="156">
        <v>19</v>
      </c>
      <c r="B26" s="156" t="s">
        <v>430</v>
      </c>
      <c r="C26" s="156">
        <v>920</v>
      </c>
      <c r="D26" s="156">
        <v>93094367</v>
      </c>
      <c r="E26" s="156">
        <v>602</v>
      </c>
      <c r="F26" s="156">
        <v>47452141</v>
      </c>
      <c r="G26" s="156">
        <v>542</v>
      </c>
      <c r="H26" s="156">
        <v>42401429</v>
      </c>
      <c r="I26" s="156">
        <v>25</v>
      </c>
      <c r="J26" s="156">
        <v>322820</v>
      </c>
      <c r="K26" s="156">
        <v>438</v>
      </c>
      <c r="L26" s="156">
        <v>41004414</v>
      </c>
      <c r="M26" s="156">
        <v>116</v>
      </c>
      <c r="N26" s="156">
        <v>5814039</v>
      </c>
      <c r="O26" s="156">
        <v>0</v>
      </c>
      <c r="P26" s="156">
        <v>0</v>
      </c>
      <c r="Q26" s="156">
        <v>438</v>
      </c>
      <c r="R26" s="317">
        <v>35190375</v>
      </c>
      <c r="S26" s="318"/>
    </row>
    <row r="27" spans="1:19" ht="15" customHeight="1" x14ac:dyDescent="0.25">
      <c r="A27" s="156">
        <v>20</v>
      </c>
      <c r="B27" s="156" t="s">
        <v>343</v>
      </c>
      <c r="C27" s="156">
        <v>387</v>
      </c>
      <c r="D27" s="156">
        <v>145120129</v>
      </c>
      <c r="E27" s="156">
        <v>357</v>
      </c>
      <c r="F27" s="156">
        <v>139920118</v>
      </c>
      <c r="G27" s="156">
        <v>222</v>
      </c>
      <c r="H27" s="156">
        <v>87704623</v>
      </c>
      <c r="I27" s="156">
        <v>0</v>
      </c>
      <c r="J27" s="156">
        <v>0</v>
      </c>
      <c r="K27" s="156">
        <v>777</v>
      </c>
      <c r="L27" s="156">
        <v>140021830</v>
      </c>
      <c r="M27" s="156">
        <v>3</v>
      </c>
      <c r="N27" s="156">
        <v>208761</v>
      </c>
      <c r="O27" s="156">
        <v>0</v>
      </c>
      <c r="P27" s="156">
        <v>0</v>
      </c>
      <c r="Q27" s="156">
        <v>777</v>
      </c>
      <c r="R27" s="317">
        <v>139813069</v>
      </c>
      <c r="S27" s="318"/>
    </row>
    <row r="28" spans="1:19" ht="15" customHeight="1" x14ac:dyDescent="0.25">
      <c r="A28" s="156">
        <v>21</v>
      </c>
      <c r="B28" s="156" t="s">
        <v>431</v>
      </c>
      <c r="C28" s="156">
        <v>357</v>
      </c>
      <c r="D28" s="156">
        <v>42527381</v>
      </c>
      <c r="E28" s="156">
        <v>259</v>
      </c>
      <c r="F28" s="156">
        <v>28264898</v>
      </c>
      <c r="G28" s="156">
        <v>256</v>
      </c>
      <c r="H28" s="156">
        <v>28083476</v>
      </c>
      <c r="I28" s="156">
        <v>0</v>
      </c>
      <c r="J28" s="156">
        <v>0</v>
      </c>
      <c r="K28" s="156">
        <v>89</v>
      </c>
      <c r="L28" s="156">
        <v>10234477</v>
      </c>
      <c r="M28" s="156">
        <v>9</v>
      </c>
      <c r="N28" s="156">
        <v>897453</v>
      </c>
      <c r="O28" s="156">
        <v>0</v>
      </c>
      <c r="P28" s="156">
        <v>0</v>
      </c>
      <c r="Q28" s="156">
        <v>89</v>
      </c>
      <c r="R28" s="317">
        <v>9337024</v>
      </c>
      <c r="S28" s="318"/>
    </row>
    <row r="29" spans="1:19" ht="15" customHeight="1" x14ac:dyDescent="0.25">
      <c r="A29" s="156">
        <v>22</v>
      </c>
      <c r="B29" s="156" t="s">
        <v>27</v>
      </c>
      <c r="C29" s="156">
        <v>903</v>
      </c>
      <c r="D29" s="156">
        <v>151032922</v>
      </c>
      <c r="E29" s="156">
        <v>723</v>
      </c>
      <c r="F29" s="156">
        <v>122317467</v>
      </c>
      <c r="G29" s="156">
        <v>618</v>
      </c>
      <c r="H29" s="156">
        <v>94368014</v>
      </c>
      <c r="I29" s="156">
        <v>0</v>
      </c>
      <c r="J29" s="156">
        <v>0</v>
      </c>
      <c r="K29" s="156">
        <v>954</v>
      </c>
      <c r="L29" s="156">
        <v>134097553</v>
      </c>
      <c r="M29" s="156">
        <v>322</v>
      </c>
      <c r="N29" s="156">
        <v>21123793</v>
      </c>
      <c r="O29" s="156">
        <v>1</v>
      </c>
      <c r="P29" s="156">
        <v>52283</v>
      </c>
      <c r="Q29" s="156">
        <v>953</v>
      </c>
      <c r="R29" s="317">
        <v>112973760</v>
      </c>
      <c r="S29" s="318"/>
    </row>
    <row r="30" spans="1:19" ht="15" customHeight="1" x14ac:dyDescent="0.25">
      <c r="A30" s="156">
        <v>23</v>
      </c>
      <c r="B30" s="156" t="s">
        <v>57</v>
      </c>
      <c r="C30" s="156">
        <v>131</v>
      </c>
      <c r="D30" s="156">
        <v>66898093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317">
        <v>0</v>
      </c>
      <c r="S30" s="318"/>
    </row>
    <row r="31" spans="1:19" ht="15" customHeight="1" x14ac:dyDescent="0.25">
      <c r="A31" s="156">
        <v>24</v>
      </c>
      <c r="B31" s="156" t="s">
        <v>382</v>
      </c>
      <c r="C31" s="156">
        <v>36</v>
      </c>
      <c r="D31" s="156">
        <v>2383992</v>
      </c>
      <c r="E31" s="156">
        <v>14</v>
      </c>
      <c r="F31" s="156">
        <v>422122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317">
        <v>0</v>
      </c>
      <c r="S31" s="318"/>
    </row>
    <row r="32" spans="1:19" ht="15" customHeight="1" x14ac:dyDescent="0.25">
      <c r="A32" s="156">
        <v>25</v>
      </c>
      <c r="B32" s="156" t="s">
        <v>40</v>
      </c>
      <c r="C32" s="156">
        <v>29719</v>
      </c>
      <c r="D32" s="156">
        <v>20768496584</v>
      </c>
      <c r="E32" s="156">
        <v>17085</v>
      </c>
      <c r="F32" s="156">
        <v>13532254608</v>
      </c>
      <c r="G32" s="156">
        <v>9518</v>
      </c>
      <c r="H32" s="156">
        <v>9170235431</v>
      </c>
      <c r="I32" s="156">
        <v>90</v>
      </c>
      <c r="J32" s="156">
        <v>12969240</v>
      </c>
      <c r="K32" s="156">
        <v>6715</v>
      </c>
      <c r="L32" s="156">
        <v>8918674071</v>
      </c>
      <c r="M32" s="156">
        <v>534</v>
      </c>
      <c r="N32" s="156">
        <v>46123117</v>
      </c>
      <c r="O32" s="156">
        <v>82</v>
      </c>
      <c r="P32" s="156">
        <v>0</v>
      </c>
      <c r="Q32" s="156">
        <v>6633</v>
      </c>
      <c r="R32" s="317">
        <v>8872550954</v>
      </c>
      <c r="S32" s="318"/>
    </row>
    <row r="33" spans="1:19" ht="15" customHeight="1" x14ac:dyDescent="0.25">
      <c r="A33" s="156">
        <v>26</v>
      </c>
      <c r="B33" s="156" t="s">
        <v>432</v>
      </c>
      <c r="C33" s="156">
        <v>2</v>
      </c>
      <c r="D33" s="156">
        <v>76196</v>
      </c>
      <c r="E33" s="156">
        <v>0</v>
      </c>
      <c r="F33" s="156">
        <v>0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317">
        <v>0</v>
      </c>
      <c r="S33" s="318"/>
    </row>
    <row r="34" spans="1:19" ht="15" customHeight="1" x14ac:dyDescent="0.25">
      <c r="A34" s="156">
        <v>27</v>
      </c>
      <c r="B34" s="156" t="s">
        <v>433</v>
      </c>
      <c r="C34" s="156">
        <v>0</v>
      </c>
      <c r="D34" s="156">
        <v>0</v>
      </c>
      <c r="E34" s="156">
        <v>0</v>
      </c>
      <c r="F34" s="156">
        <v>0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15</v>
      </c>
      <c r="N34" s="156">
        <v>1266832</v>
      </c>
      <c r="O34" s="156">
        <v>0</v>
      </c>
      <c r="P34" s="156">
        <v>0</v>
      </c>
      <c r="Q34" s="156">
        <v>0</v>
      </c>
      <c r="R34" s="317">
        <v>-1266832</v>
      </c>
      <c r="S34" s="318"/>
    </row>
    <row r="35" spans="1:19" ht="15" customHeight="1" x14ac:dyDescent="0.25">
      <c r="A35" s="156">
        <v>28</v>
      </c>
      <c r="B35" s="156" t="s">
        <v>28</v>
      </c>
      <c r="C35" s="156">
        <v>1166</v>
      </c>
      <c r="D35" s="156">
        <v>171733298</v>
      </c>
      <c r="E35" s="156">
        <v>986</v>
      </c>
      <c r="F35" s="156">
        <v>148945920</v>
      </c>
      <c r="G35" s="156">
        <v>946</v>
      </c>
      <c r="H35" s="156">
        <v>142855035</v>
      </c>
      <c r="I35" s="156">
        <v>45</v>
      </c>
      <c r="J35" s="156">
        <v>6620769</v>
      </c>
      <c r="K35" s="156">
        <v>924</v>
      </c>
      <c r="L35" s="156">
        <v>126231949</v>
      </c>
      <c r="M35" s="156">
        <v>64</v>
      </c>
      <c r="N35" s="156">
        <v>5270094</v>
      </c>
      <c r="O35" s="156">
        <v>10</v>
      </c>
      <c r="P35" s="156">
        <v>602476</v>
      </c>
      <c r="Q35" s="156">
        <v>914</v>
      </c>
      <c r="R35" s="317">
        <v>120961855</v>
      </c>
      <c r="S35" s="318"/>
    </row>
    <row r="36" spans="1:19" ht="15" customHeight="1" x14ac:dyDescent="0.25">
      <c r="A36" s="156">
        <v>29</v>
      </c>
      <c r="B36" s="156" t="s">
        <v>383</v>
      </c>
      <c r="C36" s="156">
        <v>3521</v>
      </c>
      <c r="D36" s="156">
        <v>1924283009</v>
      </c>
      <c r="E36" s="156">
        <v>2909</v>
      </c>
      <c r="F36" s="156">
        <v>1794929809</v>
      </c>
      <c r="G36" s="156">
        <v>2515</v>
      </c>
      <c r="H36" s="156">
        <v>1724128335</v>
      </c>
      <c r="I36" s="156">
        <v>0</v>
      </c>
      <c r="J36" s="156">
        <v>0</v>
      </c>
      <c r="K36" s="156">
        <v>1893</v>
      </c>
      <c r="L36" s="156">
        <v>1656327467</v>
      </c>
      <c r="M36" s="156">
        <v>39</v>
      </c>
      <c r="N36" s="156">
        <v>3812307</v>
      </c>
      <c r="O36" s="156">
        <v>14</v>
      </c>
      <c r="P36" s="156">
        <v>2534988</v>
      </c>
      <c r="Q36" s="156">
        <v>1879</v>
      </c>
      <c r="R36" s="317">
        <v>1652515160</v>
      </c>
      <c r="S36" s="318"/>
    </row>
    <row r="37" spans="1:19" ht="15" customHeight="1" x14ac:dyDescent="0.25">
      <c r="A37" s="156">
        <v>30</v>
      </c>
      <c r="B37" s="156" t="s">
        <v>30</v>
      </c>
      <c r="C37" s="156">
        <v>945</v>
      </c>
      <c r="D37" s="156">
        <v>140397526</v>
      </c>
      <c r="E37" s="156">
        <v>692</v>
      </c>
      <c r="F37" s="156">
        <v>104569096</v>
      </c>
      <c r="G37" s="156">
        <v>520</v>
      </c>
      <c r="H37" s="156">
        <v>83662656</v>
      </c>
      <c r="I37" s="156">
        <v>1</v>
      </c>
      <c r="J37" s="156">
        <v>834812</v>
      </c>
      <c r="K37" s="156">
        <v>4649</v>
      </c>
      <c r="L37" s="156">
        <v>697623922</v>
      </c>
      <c r="M37" s="156">
        <v>200</v>
      </c>
      <c r="N37" s="156">
        <v>20733557</v>
      </c>
      <c r="O37" s="156">
        <v>1</v>
      </c>
      <c r="P37" s="156">
        <v>0</v>
      </c>
      <c r="Q37" s="156">
        <v>4648</v>
      </c>
      <c r="R37" s="317">
        <v>676890365</v>
      </c>
      <c r="S37" s="318"/>
    </row>
    <row r="38" spans="1:19" ht="15" customHeight="1" x14ac:dyDescent="0.25">
      <c r="A38" s="156">
        <v>31</v>
      </c>
      <c r="B38" s="156" t="s">
        <v>31</v>
      </c>
      <c r="C38" s="156">
        <v>42</v>
      </c>
      <c r="D38" s="156">
        <v>1963680</v>
      </c>
      <c r="E38" s="156">
        <v>34</v>
      </c>
      <c r="F38" s="156">
        <v>1219659</v>
      </c>
      <c r="G38" s="156">
        <v>34</v>
      </c>
      <c r="H38" s="156">
        <v>1219659</v>
      </c>
      <c r="I38" s="156">
        <v>0</v>
      </c>
      <c r="J38" s="156">
        <v>0</v>
      </c>
      <c r="K38" s="156">
        <v>34</v>
      </c>
      <c r="L38" s="156">
        <v>1219659</v>
      </c>
      <c r="M38" s="156">
        <v>0</v>
      </c>
      <c r="N38" s="156">
        <v>0</v>
      </c>
      <c r="O38" s="156">
        <v>0</v>
      </c>
      <c r="P38" s="156">
        <v>0</v>
      </c>
      <c r="Q38" s="156">
        <v>34</v>
      </c>
      <c r="R38" s="317">
        <v>1219659</v>
      </c>
      <c r="S38" s="318"/>
    </row>
    <row r="39" spans="1:19" ht="15" customHeight="1" thickBot="1" x14ac:dyDescent="0.3">
      <c r="A39" s="160">
        <v>32</v>
      </c>
      <c r="B39" s="160" t="s">
        <v>32</v>
      </c>
      <c r="C39" s="160">
        <v>76</v>
      </c>
      <c r="D39" s="160">
        <v>19546376</v>
      </c>
      <c r="E39" s="160">
        <v>45</v>
      </c>
      <c r="F39" s="160">
        <v>15819957</v>
      </c>
      <c r="G39" s="160">
        <v>45</v>
      </c>
      <c r="H39" s="160">
        <v>15819957</v>
      </c>
      <c r="I39" s="160">
        <v>0</v>
      </c>
      <c r="J39" s="160">
        <v>0</v>
      </c>
      <c r="K39" s="160">
        <v>6</v>
      </c>
      <c r="L39" s="160">
        <v>95288</v>
      </c>
      <c r="M39" s="160">
        <v>0</v>
      </c>
      <c r="N39" s="160">
        <v>0</v>
      </c>
      <c r="O39" s="160">
        <v>0</v>
      </c>
      <c r="P39" s="160">
        <v>0</v>
      </c>
      <c r="Q39" s="160">
        <v>6</v>
      </c>
      <c r="R39" s="325">
        <v>95288</v>
      </c>
      <c r="S39" s="326"/>
    </row>
    <row r="40" spans="1:19" ht="15.75" thickBot="1" x14ac:dyDescent="0.3">
      <c r="A40" s="161"/>
      <c r="B40" s="162"/>
      <c r="C40" s="163">
        <v>60073</v>
      </c>
      <c r="D40" s="163">
        <v>27044750587</v>
      </c>
      <c r="E40" s="163">
        <v>35244</v>
      </c>
      <c r="F40" s="163">
        <v>17915281559</v>
      </c>
      <c r="G40" s="163">
        <v>24890</v>
      </c>
      <c r="H40" s="163">
        <v>13068812873</v>
      </c>
      <c r="I40" s="163">
        <v>253</v>
      </c>
      <c r="J40" s="163">
        <v>39279352</v>
      </c>
      <c r="K40" s="163">
        <v>29464</v>
      </c>
      <c r="L40" s="163">
        <v>13377878484</v>
      </c>
      <c r="M40" s="163">
        <v>2581</v>
      </c>
      <c r="N40" s="163">
        <v>209007058</v>
      </c>
      <c r="O40" s="163">
        <v>143</v>
      </c>
      <c r="P40" s="163">
        <v>4189747</v>
      </c>
      <c r="Q40" s="163">
        <v>29321</v>
      </c>
      <c r="R40" s="327">
        <v>13168871426</v>
      </c>
      <c r="S40" s="328"/>
    </row>
  </sheetData>
  <mergeCells count="47">
    <mergeCell ref="Q1:R1"/>
    <mergeCell ref="R35:S35"/>
    <mergeCell ref="R36:S36"/>
    <mergeCell ref="R37:S37"/>
    <mergeCell ref="R23:S23"/>
    <mergeCell ref="R24:S24"/>
    <mergeCell ref="R25:S25"/>
    <mergeCell ref="R26:S26"/>
    <mergeCell ref="R27:S27"/>
    <mergeCell ref="R28:S28"/>
    <mergeCell ref="R17:S17"/>
    <mergeCell ref="R18:S18"/>
    <mergeCell ref="R19:S19"/>
    <mergeCell ref="R20:S20"/>
    <mergeCell ref="R21:S21"/>
    <mergeCell ref="R22:S22"/>
    <mergeCell ref="R15:S15"/>
    <mergeCell ref="R38:S38"/>
    <mergeCell ref="R39:S39"/>
    <mergeCell ref="R40:S40"/>
    <mergeCell ref="R29:S29"/>
    <mergeCell ref="R30:S30"/>
    <mergeCell ref="R31:S31"/>
    <mergeCell ref="R32:S32"/>
    <mergeCell ref="R33:S33"/>
    <mergeCell ref="R34:S34"/>
    <mergeCell ref="R9:S9"/>
    <mergeCell ref="R11:S11"/>
    <mergeCell ref="R12:S12"/>
    <mergeCell ref="R13:S13"/>
    <mergeCell ref="R14:S14"/>
    <mergeCell ref="A3:S3"/>
    <mergeCell ref="R16:S16"/>
    <mergeCell ref="R10:S10"/>
    <mergeCell ref="A2:R2"/>
    <mergeCell ref="C4:S4"/>
    <mergeCell ref="C5:D5"/>
    <mergeCell ref="E5:F5"/>
    <mergeCell ref="G5:H5"/>
    <mergeCell ref="I5:J5"/>
    <mergeCell ref="K5:L5"/>
    <mergeCell ref="M5:N5"/>
    <mergeCell ref="O5:P5"/>
    <mergeCell ref="Q5:S5"/>
    <mergeCell ref="R6:S6"/>
    <mergeCell ref="R7:S7"/>
    <mergeCell ref="R8:S8"/>
  </mergeCells>
  <pageMargins left="0.7" right="0.7" top="0.75" bottom="0.75" header="0.3" footer="0.3"/>
  <pageSetup scale="7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0"/>
  <sheetViews>
    <sheetView workbookViewId="0">
      <pane ySplit="11" topLeftCell="A12" activePane="bottomLeft" state="frozen"/>
      <selection pane="bottomLeft" activeCell="A5" sqref="A5:Q5"/>
    </sheetView>
  </sheetViews>
  <sheetFormatPr defaultRowHeight="15" x14ac:dyDescent="0.25"/>
  <cols>
    <col min="1" max="1" width="6" customWidth="1"/>
    <col min="2" max="2" width="27.7109375" customWidth="1"/>
    <col min="7" max="7" width="11.42578125" bestFit="1" customWidth="1"/>
    <col min="12" max="12" width="11.42578125" bestFit="1" customWidth="1"/>
    <col min="17" max="17" width="11.42578125" bestFit="1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42" ht="15" customHeight="1" thickBot="1" x14ac:dyDescent="0.3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</row>
    <row r="3" spans="1:42" ht="15.75" thickBot="1" x14ac:dyDescent="0.3">
      <c r="A3" s="1"/>
      <c r="Q3" s="17" t="s">
        <v>314</v>
      </c>
    </row>
    <row r="4" spans="1:42" ht="15" customHeight="1" x14ac:dyDescent="0.25">
      <c r="A4" s="288" t="s">
        <v>160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</row>
    <row r="6" spans="1:42" ht="15" customHeight="1" x14ac:dyDescent="0.25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8" spans="1:42" ht="15" customHeight="1" x14ac:dyDescent="0.25">
      <c r="A8" s="283" t="s">
        <v>6</v>
      </c>
      <c r="B8" s="283" t="s">
        <v>7</v>
      </c>
      <c r="C8" s="285" t="s">
        <v>161</v>
      </c>
      <c r="D8" s="286"/>
      <c r="E8" s="286"/>
      <c r="F8" s="286"/>
      <c r="G8" s="287"/>
      <c r="H8" s="285" t="s">
        <v>162</v>
      </c>
      <c r="I8" s="286"/>
      <c r="J8" s="286"/>
      <c r="K8" s="286"/>
      <c r="L8" s="287"/>
      <c r="M8" s="285" t="s">
        <v>163</v>
      </c>
      <c r="N8" s="286"/>
      <c r="O8" s="286"/>
      <c r="P8" s="286"/>
      <c r="Q8" s="287"/>
    </row>
    <row r="9" spans="1:42" ht="30" customHeight="1" x14ac:dyDescent="0.25">
      <c r="A9" s="303"/>
      <c r="B9" s="303"/>
      <c r="C9" s="285" t="s">
        <v>164</v>
      </c>
      <c r="D9" s="287"/>
      <c r="E9" s="285" t="s">
        <v>165</v>
      </c>
      <c r="F9" s="287"/>
      <c r="G9" s="283" t="s">
        <v>166</v>
      </c>
      <c r="H9" s="285" t="s">
        <v>164</v>
      </c>
      <c r="I9" s="287"/>
      <c r="J9" s="285" t="s">
        <v>165</v>
      </c>
      <c r="K9" s="287"/>
      <c r="L9" s="283" t="s">
        <v>166</v>
      </c>
      <c r="M9" s="285" t="s">
        <v>164</v>
      </c>
      <c r="N9" s="287"/>
      <c r="O9" s="285" t="s">
        <v>165</v>
      </c>
      <c r="P9" s="287"/>
      <c r="Q9" s="283" t="s">
        <v>166</v>
      </c>
    </row>
    <row r="10" spans="1:42" x14ac:dyDescent="0.25">
      <c r="A10" s="303"/>
      <c r="B10" s="303"/>
      <c r="C10" s="2" t="s">
        <v>167</v>
      </c>
      <c r="D10" s="2" t="s">
        <v>168</v>
      </c>
      <c r="E10" s="2" t="s">
        <v>167</v>
      </c>
      <c r="F10" s="2" t="s">
        <v>168</v>
      </c>
      <c r="G10" s="284"/>
      <c r="H10" s="2" t="s">
        <v>167</v>
      </c>
      <c r="I10" s="2" t="s">
        <v>168</v>
      </c>
      <c r="J10" s="2" t="s">
        <v>167</v>
      </c>
      <c r="K10" s="2" t="s">
        <v>168</v>
      </c>
      <c r="L10" s="284"/>
      <c r="M10" s="2" t="s">
        <v>167</v>
      </c>
      <c r="N10" s="2" t="s">
        <v>168</v>
      </c>
      <c r="O10" s="2" t="s">
        <v>167</v>
      </c>
      <c r="P10" s="2" t="s">
        <v>168</v>
      </c>
      <c r="Q10" s="284"/>
    </row>
    <row r="11" spans="1:42" x14ac:dyDescent="0.25">
      <c r="A11" s="284"/>
      <c r="B11" s="284"/>
      <c r="Q11" s="6"/>
    </row>
    <row r="12" spans="1:42" ht="15" customHeight="1" x14ac:dyDescent="0.25">
      <c r="A12" s="3">
        <v>1</v>
      </c>
      <c r="B12" s="3" t="s">
        <v>13</v>
      </c>
      <c r="C12" s="4">
        <v>53308</v>
      </c>
      <c r="D12" s="4">
        <v>87795</v>
      </c>
      <c r="E12" s="4">
        <v>47130</v>
      </c>
      <c r="F12" s="4">
        <v>128758</v>
      </c>
      <c r="G12" s="34">
        <f>F12/D12*100</f>
        <v>146.65755453044022</v>
      </c>
      <c r="H12" s="4">
        <v>6642</v>
      </c>
      <c r="I12" s="4">
        <v>7673</v>
      </c>
      <c r="J12" s="4">
        <v>2091</v>
      </c>
      <c r="K12" s="4">
        <v>13068</v>
      </c>
      <c r="L12" s="34">
        <f>K12/I12*100</f>
        <v>170.31148181936661</v>
      </c>
      <c r="M12" s="27">
        <f>C12+H12</f>
        <v>59950</v>
      </c>
      <c r="N12" s="27">
        <f t="shared" ref="N12:P27" si="0">D12+I12</f>
        <v>95468</v>
      </c>
      <c r="O12" s="27">
        <f t="shared" si="0"/>
        <v>49221</v>
      </c>
      <c r="P12" s="27">
        <f t="shared" si="0"/>
        <v>141826</v>
      </c>
      <c r="Q12" s="34">
        <f>P12/N12*100</f>
        <v>148.5586793480538</v>
      </c>
    </row>
    <row r="13" spans="1:42" ht="15" customHeight="1" x14ac:dyDescent="0.25">
      <c r="A13" s="3">
        <v>2</v>
      </c>
      <c r="B13" s="3" t="s">
        <v>14</v>
      </c>
      <c r="C13" s="4">
        <v>998</v>
      </c>
      <c r="D13" s="4">
        <v>1912</v>
      </c>
      <c r="E13" s="4">
        <v>570</v>
      </c>
      <c r="F13" s="4">
        <v>1119</v>
      </c>
      <c r="G13" s="34">
        <f t="shared" ref="G13:G68" si="1">F13/D13*100</f>
        <v>58.52510460251046</v>
      </c>
      <c r="H13" s="4">
        <v>21</v>
      </c>
      <c r="I13" s="4">
        <v>63</v>
      </c>
      <c r="J13" s="4">
        <v>9</v>
      </c>
      <c r="K13" s="4">
        <v>80</v>
      </c>
      <c r="L13" s="34">
        <f t="shared" ref="L13:L68" si="2">K13/I13*100</f>
        <v>126.98412698412697</v>
      </c>
      <c r="M13" s="27">
        <f t="shared" ref="M13:P66" si="3">C13+H13</f>
        <v>1019</v>
      </c>
      <c r="N13" s="27">
        <f t="shared" si="0"/>
        <v>1975</v>
      </c>
      <c r="O13" s="27">
        <f t="shared" si="0"/>
        <v>579</v>
      </c>
      <c r="P13" s="27">
        <f t="shared" si="0"/>
        <v>1199</v>
      </c>
      <c r="Q13" s="34">
        <f t="shared" ref="Q13:Q68" si="4">P13/N13*100</f>
        <v>60.708860759493668</v>
      </c>
    </row>
    <row r="14" spans="1:42" ht="15" customHeight="1" x14ac:dyDescent="0.25">
      <c r="A14" s="3">
        <v>3</v>
      </c>
      <c r="B14" s="3" t="s">
        <v>15</v>
      </c>
      <c r="C14" s="4">
        <v>32361</v>
      </c>
      <c r="D14" s="4">
        <v>75034</v>
      </c>
      <c r="E14" s="4">
        <v>33057</v>
      </c>
      <c r="F14" s="4">
        <v>51544</v>
      </c>
      <c r="G14" s="34">
        <f t="shared" si="1"/>
        <v>68.694191966308608</v>
      </c>
      <c r="H14" s="4">
        <v>1916</v>
      </c>
      <c r="I14" s="4">
        <v>2169</v>
      </c>
      <c r="J14" s="4">
        <v>1071</v>
      </c>
      <c r="K14" s="4">
        <v>35337</v>
      </c>
      <c r="L14" s="34">
        <f t="shared" si="2"/>
        <v>1629.1839557399721</v>
      </c>
      <c r="M14" s="27">
        <f t="shared" si="3"/>
        <v>34277</v>
      </c>
      <c r="N14" s="27">
        <f t="shared" si="0"/>
        <v>77203</v>
      </c>
      <c r="O14" s="27">
        <f t="shared" si="0"/>
        <v>34128</v>
      </c>
      <c r="P14" s="27">
        <f t="shared" si="0"/>
        <v>86881</v>
      </c>
      <c r="Q14" s="34">
        <f t="shared" si="4"/>
        <v>112.53578228825305</v>
      </c>
    </row>
    <row r="15" spans="1:42" ht="15" customHeight="1" x14ac:dyDescent="0.25">
      <c r="A15" s="3">
        <v>4</v>
      </c>
      <c r="B15" s="3" t="s">
        <v>16</v>
      </c>
      <c r="C15" s="4">
        <v>181493</v>
      </c>
      <c r="D15" s="4">
        <v>479083</v>
      </c>
      <c r="E15" s="4">
        <v>580244</v>
      </c>
      <c r="F15" s="4">
        <v>349997</v>
      </c>
      <c r="G15" s="34">
        <f t="shared" si="1"/>
        <v>73.055608318391592</v>
      </c>
      <c r="H15" s="4">
        <v>4172</v>
      </c>
      <c r="I15" s="4">
        <v>6460</v>
      </c>
      <c r="J15" s="4">
        <v>11479</v>
      </c>
      <c r="K15" s="4">
        <v>3285</v>
      </c>
      <c r="L15" s="34">
        <f t="shared" si="2"/>
        <v>50.851393188854487</v>
      </c>
      <c r="M15" s="27">
        <f t="shared" si="3"/>
        <v>185665</v>
      </c>
      <c r="N15" s="27">
        <f t="shared" si="0"/>
        <v>485543</v>
      </c>
      <c r="O15" s="27">
        <f t="shared" si="0"/>
        <v>591723</v>
      </c>
      <c r="P15" s="27">
        <f t="shared" si="0"/>
        <v>353282</v>
      </c>
      <c r="Q15" s="34">
        <f t="shared" si="4"/>
        <v>72.760188078089897</v>
      </c>
    </row>
    <row r="16" spans="1:42" ht="15" customHeight="1" x14ac:dyDescent="0.25">
      <c r="A16" s="3">
        <v>5</v>
      </c>
      <c r="B16" s="3" t="s">
        <v>17</v>
      </c>
      <c r="C16" s="4">
        <v>32627</v>
      </c>
      <c r="D16" s="4">
        <v>71013</v>
      </c>
      <c r="E16" s="4">
        <v>35644</v>
      </c>
      <c r="F16" s="4">
        <v>64998</v>
      </c>
      <c r="G16" s="34">
        <f t="shared" si="1"/>
        <v>91.529719910438928</v>
      </c>
      <c r="H16" s="4">
        <v>8163</v>
      </c>
      <c r="I16" s="4">
        <v>8228</v>
      </c>
      <c r="J16" s="4">
        <v>1062</v>
      </c>
      <c r="K16" s="4">
        <v>6301</v>
      </c>
      <c r="L16" s="34">
        <f t="shared" si="2"/>
        <v>76.579970831307733</v>
      </c>
      <c r="M16" s="27">
        <f t="shared" si="3"/>
        <v>40790</v>
      </c>
      <c r="N16" s="27">
        <f t="shared" si="0"/>
        <v>79241</v>
      </c>
      <c r="O16" s="27">
        <f t="shared" si="0"/>
        <v>36706</v>
      </c>
      <c r="P16" s="27">
        <f t="shared" si="0"/>
        <v>71299</v>
      </c>
      <c r="Q16" s="34">
        <f t="shared" si="4"/>
        <v>89.977410683863155</v>
      </c>
    </row>
    <row r="17" spans="1:17" x14ac:dyDescent="0.25">
      <c r="A17" s="3">
        <v>6</v>
      </c>
      <c r="B17" s="3" t="s">
        <v>18</v>
      </c>
      <c r="C17" s="4">
        <v>19525</v>
      </c>
      <c r="D17" s="4">
        <v>39505</v>
      </c>
      <c r="E17" s="4">
        <v>30790</v>
      </c>
      <c r="F17" s="4">
        <v>63240</v>
      </c>
      <c r="G17" s="34">
        <f t="shared" si="1"/>
        <v>160.08100240475889</v>
      </c>
      <c r="H17" s="4">
        <v>1811</v>
      </c>
      <c r="I17" s="4">
        <v>1325</v>
      </c>
      <c r="J17" s="4">
        <v>1933</v>
      </c>
      <c r="K17" s="4">
        <v>17237</v>
      </c>
      <c r="L17" s="34">
        <f t="shared" si="2"/>
        <v>1300.9056603773586</v>
      </c>
      <c r="M17" s="27">
        <f t="shared" si="3"/>
        <v>21336</v>
      </c>
      <c r="N17" s="27">
        <f t="shared" si="0"/>
        <v>40830</v>
      </c>
      <c r="O17" s="27">
        <f t="shared" si="0"/>
        <v>32723</v>
      </c>
      <c r="P17" s="27">
        <f t="shared" si="0"/>
        <v>80477</v>
      </c>
      <c r="Q17" s="34">
        <f t="shared" si="4"/>
        <v>197.10262062209159</v>
      </c>
    </row>
    <row r="18" spans="1:17" x14ac:dyDescent="0.25">
      <c r="A18" s="3">
        <v>7</v>
      </c>
      <c r="B18" s="3" t="s">
        <v>19</v>
      </c>
      <c r="C18" s="4">
        <v>177497</v>
      </c>
      <c r="D18" s="4">
        <v>360205</v>
      </c>
      <c r="E18" s="4">
        <v>217439</v>
      </c>
      <c r="F18" s="4">
        <v>306174</v>
      </c>
      <c r="G18" s="34">
        <f t="shared" si="1"/>
        <v>84.999930595077799</v>
      </c>
      <c r="H18" s="4">
        <v>38685</v>
      </c>
      <c r="I18" s="4">
        <v>37753</v>
      </c>
      <c r="J18" s="4">
        <v>6692</v>
      </c>
      <c r="K18" s="4">
        <v>104694</v>
      </c>
      <c r="L18" s="34">
        <f t="shared" si="2"/>
        <v>277.3130612136784</v>
      </c>
      <c r="M18" s="27">
        <f t="shared" si="3"/>
        <v>216182</v>
      </c>
      <c r="N18" s="27">
        <f t="shared" si="0"/>
        <v>397958</v>
      </c>
      <c r="O18" s="27">
        <f t="shared" si="0"/>
        <v>224131</v>
      </c>
      <c r="P18" s="27">
        <f t="shared" si="0"/>
        <v>410868</v>
      </c>
      <c r="Q18" s="34">
        <f t="shared" si="4"/>
        <v>103.24406093105303</v>
      </c>
    </row>
    <row r="19" spans="1:17" x14ac:dyDescent="0.25">
      <c r="A19" s="3">
        <v>8</v>
      </c>
      <c r="B19" s="3" t="s">
        <v>20</v>
      </c>
      <c r="C19" s="4">
        <v>3996</v>
      </c>
      <c r="D19" s="4">
        <v>9693</v>
      </c>
      <c r="E19" s="4">
        <v>3996</v>
      </c>
      <c r="F19" s="4">
        <v>9693</v>
      </c>
      <c r="G19" s="34">
        <f t="shared" si="1"/>
        <v>100</v>
      </c>
      <c r="H19" s="4">
        <v>91</v>
      </c>
      <c r="I19" s="4">
        <v>265</v>
      </c>
      <c r="J19" s="4">
        <v>91</v>
      </c>
      <c r="K19" s="4">
        <v>265</v>
      </c>
      <c r="L19" s="34">
        <f t="shared" si="2"/>
        <v>100</v>
      </c>
      <c r="M19" s="27">
        <f t="shared" si="3"/>
        <v>4087</v>
      </c>
      <c r="N19" s="27">
        <f t="shared" si="0"/>
        <v>9958</v>
      </c>
      <c r="O19" s="27">
        <f t="shared" si="0"/>
        <v>4087</v>
      </c>
      <c r="P19" s="27">
        <f t="shared" si="0"/>
        <v>9958</v>
      </c>
      <c r="Q19" s="34">
        <f t="shared" si="4"/>
        <v>100</v>
      </c>
    </row>
    <row r="20" spans="1:17" x14ac:dyDescent="0.25">
      <c r="A20" s="3">
        <v>9</v>
      </c>
      <c r="B20" s="3" t="s">
        <v>21</v>
      </c>
      <c r="C20" s="4">
        <v>9267</v>
      </c>
      <c r="D20" s="4">
        <v>24220</v>
      </c>
      <c r="E20" s="4">
        <v>9224</v>
      </c>
      <c r="F20" s="4">
        <v>16398</v>
      </c>
      <c r="G20" s="34">
        <f t="shared" si="1"/>
        <v>67.704376548307181</v>
      </c>
      <c r="H20" s="4">
        <v>367</v>
      </c>
      <c r="I20" s="4">
        <v>547</v>
      </c>
      <c r="J20" s="4">
        <v>284</v>
      </c>
      <c r="K20" s="4">
        <v>1602</v>
      </c>
      <c r="L20" s="34">
        <f t="shared" si="2"/>
        <v>292.87020109689212</v>
      </c>
      <c r="M20" s="27">
        <f t="shared" si="3"/>
        <v>9634</v>
      </c>
      <c r="N20" s="27">
        <f t="shared" si="0"/>
        <v>24767</v>
      </c>
      <c r="O20" s="27">
        <f t="shared" si="0"/>
        <v>9508</v>
      </c>
      <c r="P20" s="27">
        <f t="shared" si="0"/>
        <v>18000</v>
      </c>
      <c r="Q20" s="34">
        <f t="shared" si="4"/>
        <v>72.677352929301094</v>
      </c>
    </row>
    <row r="21" spans="1:17" x14ac:dyDescent="0.25">
      <c r="A21" s="3">
        <v>10</v>
      </c>
      <c r="B21" s="3" t="s">
        <v>22</v>
      </c>
      <c r="C21" s="4">
        <v>5503</v>
      </c>
      <c r="D21" s="4">
        <v>12099</v>
      </c>
      <c r="E21" s="4">
        <v>3476</v>
      </c>
      <c r="F21" s="4">
        <v>23740</v>
      </c>
      <c r="G21" s="34">
        <f t="shared" si="1"/>
        <v>196.21456318704026</v>
      </c>
      <c r="H21" s="4">
        <v>325</v>
      </c>
      <c r="I21" s="4">
        <v>797</v>
      </c>
      <c r="J21" s="4">
        <v>1938</v>
      </c>
      <c r="K21" s="4">
        <v>8234</v>
      </c>
      <c r="L21" s="34">
        <f t="shared" si="2"/>
        <v>1033.1242158092848</v>
      </c>
      <c r="M21" s="27">
        <f t="shared" si="3"/>
        <v>5828</v>
      </c>
      <c r="N21" s="27">
        <f t="shared" si="0"/>
        <v>12896</v>
      </c>
      <c r="O21" s="27">
        <f t="shared" si="0"/>
        <v>5414</v>
      </c>
      <c r="P21" s="27">
        <f t="shared" si="0"/>
        <v>31974</v>
      </c>
      <c r="Q21" s="34">
        <f t="shared" si="4"/>
        <v>247.93734491315135</v>
      </c>
    </row>
    <row r="22" spans="1:17" x14ac:dyDescent="0.25">
      <c r="A22" s="3">
        <v>11</v>
      </c>
      <c r="B22" s="3" t="s">
        <v>23</v>
      </c>
      <c r="C22" s="4">
        <v>3255</v>
      </c>
      <c r="D22" s="4">
        <v>7471</v>
      </c>
      <c r="E22" s="4">
        <v>2077</v>
      </c>
      <c r="F22" s="4">
        <v>2842</v>
      </c>
      <c r="G22" s="34">
        <f t="shared" si="1"/>
        <v>38.040422968812742</v>
      </c>
      <c r="H22" s="4">
        <v>258</v>
      </c>
      <c r="I22" s="4">
        <v>476</v>
      </c>
      <c r="J22" s="4">
        <v>12</v>
      </c>
      <c r="K22" s="4">
        <v>207</v>
      </c>
      <c r="L22" s="34">
        <f t="shared" si="2"/>
        <v>43.487394957983192</v>
      </c>
      <c r="M22" s="27">
        <f t="shared" si="3"/>
        <v>3513</v>
      </c>
      <c r="N22" s="27">
        <f t="shared" si="0"/>
        <v>7947</v>
      </c>
      <c r="O22" s="27">
        <f t="shared" si="0"/>
        <v>2089</v>
      </c>
      <c r="P22" s="27">
        <f t="shared" si="0"/>
        <v>3049</v>
      </c>
      <c r="Q22" s="34">
        <f t="shared" si="4"/>
        <v>38.36667925003146</v>
      </c>
    </row>
    <row r="23" spans="1:17" x14ac:dyDescent="0.25">
      <c r="A23" s="3">
        <v>12</v>
      </c>
      <c r="B23" s="3" t="s">
        <v>24</v>
      </c>
      <c r="C23" s="4">
        <v>3552</v>
      </c>
      <c r="D23" s="4">
        <v>7366</v>
      </c>
      <c r="E23" s="4">
        <v>3912</v>
      </c>
      <c r="F23" s="4">
        <v>7279</v>
      </c>
      <c r="G23" s="34">
        <f t="shared" si="1"/>
        <v>98.818897637795274</v>
      </c>
      <c r="H23" s="4">
        <v>328</v>
      </c>
      <c r="I23" s="4">
        <v>262</v>
      </c>
      <c r="J23" s="4">
        <v>240</v>
      </c>
      <c r="K23" s="4">
        <v>1650</v>
      </c>
      <c r="L23" s="34">
        <f t="shared" si="2"/>
        <v>629.7709923664122</v>
      </c>
      <c r="M23" s="27">
        <f t="shared" si="3"/>
        <v>3880</v>
      </c>
      <c r="N23" s="27">
        <f t="shared" si="0"/>
        <v>7628</v>
      </c>
      <c r="O23" s="27">
        <f t="shared" si="0"/>
        <v>4152</v>
      </c>
      <c r="P23" s="27">
        <f t="shared" si="0"/>
        <v>8929</v>
      </c>
      <c r="Q23" s="34">
        <f t="shared" si="4"/>
        <v>117.05558468799163</v>
      </c>
    </row>
    <row r="24" spans="1:17" x14ac:dyDescent="0.25">
      <c r="A24" s="3">
        <v>13</v>
      </c>
      <c r="B24" s="3" t="s">
        <v>25</v>
      </c>
      <c r="C24" s="4">
        <v>11890</v>
      </c>
      <c r="D24" s="4">
        <v>28682</v>
      </c>
      <c r="E24" s="4">
        <v>10931</v>
      </c>
      <c r="F24" s="4">
        <v>28123</v>
      </c>
      <c r="G24" s="34">
        <f t="shared" si="1"/>
        <v>98.0510424656579</v>
      </c>
      <c r="H24" s="4">
        <v>2678</v>
      </c>
      <c r="I24" s="4">
        <v>2103</v>
      </c>
      <c r="J24" s="4">
        <v>138</v>
      </c>
      <c r="K24" s="4">
        <v>6513</v>
      </c>
      <c r="L24" s="34">
        <f t="shared" si="2"/>
        <v>309.70042796005708</v>
      </c>
      <c r="M24" s="27">
        <f t="shared" si="3"/>
        <v>14568</v>
      </c>
      <c r="N24" s="27">
        <f t="shared" si="0"/>
        <v>30785</v>
      </c>
      <c r="O24" s="27">
        <f t="shared" si="0"/>
        <v>11069</v>
      </c>
      <c r="P24" s="27">
        <f t="shared" si="0"/>
        <v>34636</v>
      </c>
      <c r="Q24" s="34">
        <f t="shared" si="4"/>
        <v>112.50933896378106</v>
      </c>
    </row>
    <row r="25" spans="1:17" x14ac:dyDescent="0.25">
      <c r="A25" s="3">
        <v>14</v>
      </c>
      <c r="B25" s="3" t="s">
        <v>26</v>
      </c>
      <c r="C25" s="4">
        <v>5818</v>
      </c>
      <c r="D25" s="4">
        <v>12765</v>
      </c>
      <c r="E25" s="4">
        <v>5818</v>
      </c>
      <c r="F25" s="4">
        <v>12763</v>
      </c>
      <c r="G25" s="34">
        <f t="shared" si="1"/>
        <v>99.984332158245209</v>
      </c>
      <c r="H25" s="4">
        <v>676</v>
      </c>
      <c r="I25" s="4">
        <v>1160</v>
      </c>
      <c r="J25" s="4">
        <v>676</v>
      </c>
      <c r="K25" s="4">
        <v>2349</v>
      </c>
      <c r="L25" s="34">
        <f t="shared" si="2"/>
        <v>202.5</v>
      </c>
      <c r="M25" s="27">
        <f t="shared" si="3"/>
        <v>6494</v>
      </c>
      <c r="N25" s="27">
        <f t="shared" si="0"/>
        <v>13925</v>
      </c>
      <c r="O25" s="27">
        <f t="shared" si="0"/>
        <v>6494</v>
      </c>
      <c r="P25" s="27">
        <f t="shared" si="0"/>
        <v>15112</v>
      </c>
      <c r="Q25" s="34">
        <f t="shared" si="4"/>
        <v>108.52423698384202</v>
      </c>
    </row>
    <row r="26" spans="1:17" x14ac:dyDescent="0.25">
      <c r="A26" s="3">
        <v>15</v>
      </c>
      <c r="B26" s="3" t="s">
        <v>27</v>
      </c>
      <c r="C26" s="4">
        <v>80764</v>
      </c>
      <c r="D26" s="4">
        <v>173603</v>
      </c>
      <c r="E26" s="4">
        <v>80764</v>
      </c>
      <c r="F26" s="4">
        <v>173602</v>
      </c>
      <c r="G26" s="34">
        <f t="shared" si="1"/>
        <v>99.999423973088014</v>
      </c>
      <c r="H26" s="4">
        <v>4831</v>
      </c>
      <c r="I26" s="4">
        <v>5690</v>
      </c>
      <c r="J26" s="4">
        <v>4831</v>
      </c>
      <c r="K26" s="4">
        <v>5690</v>
      </c>
      <c r="L26" s="34">
        <f t="shared" si="2"/>
        <v>100</v>
      </c>
      <c r="M26" s="27">
        <f t="shared" si="3"/>
        <v>85595</v>
      </c>
      <c r="N26" s="27">
        <f t="shared" si="0"/>
        <v>179293</v>
      </c>
      <c r="O26" s="27">
        <f t="shared" si="0"/>
        <v>85595</v>
      </c>
      <c r="P26" s="27">
        <f t="shared" si="0"/>
        <v>179292</v>
      </c>
      <c r="Q26" s="34">
        <f t="shared" si="4"/>
        <v>99.99944225374108</v>
      </c>
    </row>
    <row r="27" spans="1:17" x14ac:dyDescent="0.25">
      <c r="A27" s="3">
        <v>16</v>
      </c>
      <c r="B27" s="3" t="s">
        <v>28</v>
      </c>
      <c r="C27" s="4">
        <v>12058</v>
      </c>
      <c r="D27" s="4">
        <v>23900</v>
      </c>
      <c r="E27" s="4">
        <v>1771</v>
      </c>
      <c r="F27" s="4">
        <v>4000</v>
      </c>
      <c r="G27" s="34">
        <f t="shared" si="1"/>
        <v>16.736401673640167</v>
      </c>
      <c r="H27" s="4">
        <v>3455</v>
      </c>
      <c r="I27" s="4">
        <v>2245</v>
      </c>
      <c r="J27" s="4">
        <v>102</v>
      </c>
      <c r="K27" s="4">
        <v>128</v>
      </c>
      <c r="L27" s="34">
        <f t="shared" si="2"/>
        <v>5.7015590200445434</v>
      </c>
      <c r="M27" s="27">
        <f t="shared" si="3"/>
        <v>15513</v>
      </c>
      <c r="N27" s="27">
        <f t="shared" si="0"/>
        <v>26145</v>
      </c>
      <c r="O27" s="27">
        <f t="shared" si="0"/>
        <v>1873</v>
      </c>
      <c r="P27" s="27">
        <f t="shared" si="0"/>
        <v>4128</v>
      </c>
      <c r="Q27" s="34">
        <f t="shared" si="4"/>
        <v>15.788869764773381</v>
      </c>
    </row>
    <row r="28" spans="1:17" x14ac:dyDescent="0.25">
      <c r="A28" s="3">
        <v>17</v>
      </c>
      <c r="B28" s="3" t="s">
        <v>29</v>
      </c>
      <c r="C28" s="4">
        <v>39165</v>
      </c>
      <c r="D28" s="4">
        <v>85594</v>
      </c>
      <c r="E28" s="4">
        <v>98746</v>
      </c>
      <c r="F28" s="4">
        <v>129846</v>
      </c>
      <c r="G28" s="34">
        <f t="shared" si="1"/>
        <v>151.69988550599339</v>
      </c>
      <c r="H28" s="4">
        <v>3824</v>
      </c>
      <c r="I28" s="4">
        <v>4136</v>
      </c>
      <c r="J28" s="4">
        <v>2396</v>
      </c>
      <c r="K28" s="4">
        <v>39341</v>
      </c>
      <c r="L28" s="34">
        <f t="shared" si="2"/>
        <v>951.18471953578342</v>
      </c>
      <c r="M28" s="27">
        <f t="shared" si="3"/>
        <v>42989</v>
      </c>
      <c r="N28" s="27">
        <f t="shared" si="3"/>
        <v>89730</v>
      </c>
      <c r="O28" s="27">
        <f t="shared" si="3"/>
        <v>101142</v>
      </c>
      <c r="P28" s="27">
        <f t="shared" si="3"/>
        <v>169187</v>
      </c>
      <c r="Q28" s="34">
        <f t="shared" si="4"/>
        <v>188.55120918310487</v>
      </c>
    </row>
    <row r="29" spans="1:17" x14ac:dyDescent="0.25">
      <c r="A29" s="3">
        <v>18</v>
      </c>
      <c r="B29" s="3" t="s">
        <v>30</v>
      </c>
      <c r="C29" s="4">
        <v>86708</v>
      </c>
      <c r="D29" s="4">
        <v>137612</v>
      </c>
      <c r="E29" s="4">
        <v>25630</v>
      </c>
      <c r="F29" s="4">
        <v>51104</v>
      </c>
      <c r="G29" s="34">
        <f t="shared" si="1"/>
        <v>37.136296253233731</v>
      </c>
      <c r="H29" s="4">
        <v>8538</v>
      </c>
      <c r="I29" s="4">
        <v>8016</v>
      </c>
      <c r="J29" s="4">
        <v>540</v>
      </c>
      <c r="K29" s="4">
        <v>9188</v>
      </c>
      <c r="L29" s="34">
        <f t="shared" si="2"/>
        <v>114.62075848303392</v>
      </c>
      <c r="M29" s="27">
        <f t="shared" si="3"/>
        <v>95246</v>
      </c>
      <c r="N29" s="27">
        <f t="shared" si="3"/>
        <v>145628</v>
      </c>
      <c r="O29" s="27">
        <f t="shared" si="3"/>
        <v>26170</v>
      </c>
      <c r="P29" s="27">
        <f t="shared" si="3"/>
        <v>60292</v>
      </c>
      <c r="Q29" s="34">
        <f t="shared" si="4"/>
        <v>41.401378855714562</v>
      </c>
    </row>
    <row r="30" spans="1:17" x14ac:dyDescent="0.25">
      <c r="A30" s="3">
        <v>19</v>
      </c>
      <c r="B30" s="3" t="s">
        <v>31</v>
      </c>
      <c r="C30" s="4">
        <v>728</v>
      </c>
      <c r="D30" s="4">
        <v>1459</v>
      </c>
      <c r="E30" s="4">
        <v>388</v>
      </c>
      <c r="F30" s="4">
        <v>1127</v>
      </c>
      <c r="G30" s="34">
        <f t="shared" si="1"/>
        <v>77.244688142563405</v>
      </c>
      <c r="H30" s="4">
        <v>78</v>
      </c>
      <c r="I30" s="4">
        <v>230</v>
      </c>
      <c r="J30" s="4">
        <v>0</v>
      </c>
      <c r="K30" s="4">
        <v>0</v>
      </c>
      <c r="L30" s="34">
        <f t="shared" si="2"/>
        <v>0</v>
      </c>
      <c r="M30" s="27">
        <f t="shared" si="3"/>
        <v>806</v>
      </c>
      <c r="N30" s="27">
        <f t="shared" si="3"/>
        <v>1689</v>
      </c>
      <c r="O30" s="27">
        <f t="shared" si="3"/>
        <v>388</v>
      </c>
      <c r="P30" s="27">
        <f t="shared" si="3"/>
        <v>1127</v>
      </c>
      <c r="Q30" s="34">
        <f t="shared" si="4"/>
        <v>66.725873297809358</v>
      </c>
    </row>
    <row r="31" spans="1:17" x14ac:dyDescent="0.25">
      <c r="A31" s="3">
        <v>20</v>
      </c>
      <c r="B31" s="3" t="s">
        <v>32</v>
      </c>
      <c r="C31" s="4">
        <v>3866</v>
      </c>
      <c r="D31" s="4">
        <v>8429</v>
      </c>
      <c r="E31" s="4">
        <v>3546</v>
      </c>
      <c r="F31" s="4">
        <v>6367</v>
      </c>
      <c r="G31" s="34">
        <f t="shared" si="1"/>
        <v>75.536837109977455</v>
      </c>
      <c r="H31" s="4">
        <v>142</v>
      </c>
      <c r="I31" s="4">
        <v>408</v>
      </c>
      <c r="J31" s="4">
        <v>8</v>
      </c>
      <c r="K31" s="4">
        <v>58</v>
      </c>
      <c r="L31" s="34">
        <f t="shared" si="2"/>
        <v>14.215686274509803</v>
      </c>
      <c r="M31" s="27">
        <f t="shared" si="3"/>
        <v>4008</v>
      </c>
      <c r="N31" s="27">
        <f t="shared" si="3"/>
        <v>8837</v>
      </c>
      <c r="O31" s="27">
        <f t="shared" si="3"/>
        <v>3554</v>
      </c>
      <c r="P31" s="27">
        <f t="shared" si="3"/>
        <v>6425</v>
      </c>
      <c r="Q31" s="34">
        <f t="shared" si="4"/>
        <v>72.70566934480027</v>
      </c>
    </row>
    <row r="32" spans="1:17" ht="15.75" thickBot="1" x14ac:dyDescent="0.3">
      <c r="A32" s="18">
        <v>21</v>
      </c>
      <c r="B32" s="18" t="s">
        <v>33</v>
      </c>
      <c r="C32" s="19">
        <v>0</v>
      </c>
      <c r="D32" s="19">
        <v>0</v>
      </c>
      <c r="E32" s="19">
        <v>0</v>
      </c>
      <c r="F32" s="19">
        <v>0</v>
      </c>
      <c r="G32" s="35" t="e">
        <f t="shared" si="1"/>
        <v>#DIV/0!</v>
      </c>
      <c r="H32" s="19">
        <v>0</v>
      </c>
      <c r="I32" s="19">
        <v>0</v>
      </c>
      <c r="J32" s="19">
        <v>0</v>
      </c>
      <c r="K32" s="19">
        <v>0</v>
      </c>
      <c r="L32" s="35" t="e">
        <f t="shared" si="2"/>
        <v>#DIV/0!</v>
      </c>
      <c r="M32" s="28">
        <f t="shared" si="3"/>
        <v>0</v>
      </c>
      <c r="N32" s="28">
        <f t="shared" si="3"/>
        <v>0</v>
      </c>
      <c r="O32" s="28">
        <f t="shared" si="3"/>
        <v>0</v>
      </c>
      <c r="P32" s="28">
        <f t="shared" si="3"/>
        <v>0</v>
      </c>
      <c r="Q32" s="35" t="e">
        <f t="shared" si="4"/>
        <v>#DIV/0!</v>
      </c>
    </row>
    <row r="33" spans="1:17" ht="15.75" thickBot="1" x14ac:dyDescent="0.3">
      <c r="A33" s="29"/>
      <c r="B33" s="30" t="s">
        <v>34</v>
      </c>
      <c r="C33" s="31">
        <f>SUM(C12:C32)</f>
        <v>764379</v>
      </c>
      <c r="D33" s="31">
        <f t="shared" ref="D33:P33" si="5">SUM(D12:D32)</f>
        <v>1647440</v>
      </c>
      <c r="E33" s="31">
        <f t="shared" si="5"/>
        <v>1195153</v>
      </c>
      <c r="F33" s="31">
        <f t="shared" si="5"/>
        <v>1432714</v>
      </c>
      <c r="G33" s="38">
        <f t="shared" si="1"/>
        <v>86.966080707036369</v>
      </c>
      <c r="H33" s="31">
        <f t="shared" si="5"/>
        <v>87001</v>
      </c>
      <c r="I33" s="31">
        <f t="shared" si="5"/>
        <v>90006</v>
      </c>
      <c r="J33" s="31">
        <f t="shared" si="5"/>
        <v>35593</v>
      </c>
      <c r="K33" s="31">
        <f t="shared" si="5"/>
        <v>255227</v>
      </c>
      <c r="L33" s="38">
        <f t="shared" si="2"/>
        <v>283.56665111214807</v>
      </c>
      <c r="M33" s="31">
        <f t="shared" si="5"/>
        <v>851380</v>
      </c>
      <c r="N33" s="31">
        <f t="shared" si="5"/>
        <v>1737446</v>
      </c>
      <c r="O33" s="31">
        <f t="shared" si="5"/>
        <v>1230746</v>
      </c>
      <c r="P33" s="31">
        <f t="shared" si="5"/>
        <v>1687941</v>
      </c>
      <c r="Q33" s="39">
        <f t="shared" si="4"/>
        <v>97.150702813209733</v>
      </c>
    </row>
    <row r="34" spans="1:17" x14ac:dyDescent="0.25">
      <c r="A34" s="22">
        <v>22</v>
      </c>
      <c r="B34" s="22" t="s">
        <v>35</v>
      </c>
      <c r="C34" s="23">
        <v>78</v>
      </c>
      <c r="D34" s="23">
        <v>162</v>
      </c>
      <c r="E34" s="23">
        <v>78</v>
      </c>
      <c r="F34" s="23">
        <v>162</v>
      </c>
      <c r="G34" s="40">
        <f t="shared" si="1"/>
        <v>100</v>
      </c>
      <c r="H34" s="23">
        <v>0</v>
      </c>
      <c r="I34" s="23">
        <v>0</v>
      </c>
      <c r="J34" s="23">
        <v>0</v>
      </c>
      <c r="K34" s="23">
        <v>0</v>
      </c>
      <c r="L34" s="40" t="e">
        <f t="shared" si="2"/>
        <v>#DIV/0!</v>
      </c>
      <c r="M34" s="33">
        <f t="shared" si="3"/>
        <v>78</v>
      </c>
      <c r="N34" s="33">
        <f t="shared" si="3"/>
        <v>162</v>
      </c>
      <c r="O34" s="33">
        <f t="shared" si="3"/>
        <v>78</v>
      </c>
      <c r="P34" s="33">
        <f t="shared" si="3"/>
        <v>162</v>
      </c>
      <c r="Q34" s="40">
        <f t="shared" si="4"/>
        <v>100</v>
      </c>
    </row>
    <row r="35" spans="1:17" x14ac:dyDescent="0.25">
      <c r="A35" s="3">
        <v>23</v>
      </c>
      <c r="B35" s="3" t="s">
        <v>36</v>
      </c>
      <c r="C35" s="4">
        <v>34</v>
      </c>
      <c r="D35" s="4">
        <v>94</v>
      </c>
      <c r="E35" s="4">
        <v>0</v>
      </c>
      <c r="F35" s="4">
        <v>0</v>
      </c>
      <c r="G35" s="34">
        <f t="shared" si="1"/>
        <v>0</v>
      </c>
      <c r="H35" s="4">
        <v>0</v>
      </c>
      <c r="I35" s="4">
        <v>0</v>
      </c>
      <c r="J35" s="4">
        <v>0</v>
      </c>
      <c r="K35" s="4">
        <v>0</v>
      </c>
      <c r="L35" s="34" t="e">
        <f t="shared" si="2"/>
        <v>#DIV/0!</v>
      </c>
      <c r="M35" s="27">
        <f t="shared" si="3"/>
        <v>34</v>
      </c>
      <c r="N35" s="27">
        <f t="shared" si="3"/>
        <v>94</v>
      </c>
      <c r="O35" s="27">
        <f t="shared" si="3"/>
        <v>0</v>
      </c>
      <c r="P35" s="27">
        <f t="shared" si="3"/>
        <v>0</v>
      </c>
      <c r="Q35" s="34">
        <f t="shared" si="4"/>
        <v>0</v>
      </c>
    </row>
    <row r="36" spans="1:17" x14ac:dyDescent="0.25">
      <c r="A36" s="3">
        <v>24</v>
      </c>
      <c r="B36" s="3" t="s">
        <v>37</v>
      </c>
      <c r="C36" s="4">
        <v>106</v>
      </c>
      <c r="D36" s="4">
        <v>243</v>
      </c>
      <c r="E36" s="4">
        <v>106</v>
      </c>
      <c r="F36" s="4">
        <v>243</v>
      </c>
      <c r="G36" s="34">
        <f t="shared" si="1"/>
        <v>100</v>
      </c>
      <c r="H36" s="4">
        <v>78</v>
      </c>
      <c r="I36" s="4">
        <v>230</v>
      </c>
      <c r="J36" s="4">
        <v>78</v>
      </c>
      <c r="K36" s="4">
        <v>230</v>
      </c>
      <c r="L36" s="34">
        <f t="shared" si="2"/>
        <v>100</v>
      </c>
      <c r="M36" s="27">
        <f t="shared" si="3"/>
        <v>184</v>
      </c>
      <c r="N36" s="27">
        <f t="shared" si="3"/>
        <v>473</v>
      </c>
      <c r="O36" s="27">
        <f t="shared" si="3"/>
        <v>184</v>
      </c>
      <c r="P36" s="27">
        <f t="shared" si="3"/>
        <v>473</v>
      </c>
      <c r="Q36" s="34">
        <f t="shared" si="4"/>
        <v>100</v>
      </c>
    </row>
    <row r="37" spans="1:17" x14ac:dyDescent="0.25">
      <c r="A37" s="3">
        <v>25</v>
      </c>
      <c r="B37" s="3" t="s">
        <v>38</v>
      </c>
      <c r="C37" s="4">
        <v>150</v>
      </c>
      <c r="D37" s="4">
        <v>307</v>
      </c>
      <c r="E37" s="4">
        <v>0</v>
      </c>
      <c r="F37" s="4">
        <v>0</v>
      </c>
      <c r="G37" s="34">
        <f t="shared" si="1"/>
        <v>0</v>
      </c>
      <c r="H37" s="4">
        <v>0</v>
      </c>
      <c r="I37" s="4">
        <v>0</v>
      </c>
      <c r="J37" s="4">
        <v>0</v>
      </c>
      <c r="K37" s="4">
        <v>0</v>
      </c>
      <c r="L37" s="34" t="e">
        <f t="shared" si="2"/>
        <v>#DIV/0!</v>
      </c>
      <c r="M37" s="27">
        <f t="shared" si="3"/>
        <v>150</v>
      </c>
      <c r="N37" s="27">
        <f t="shared" si="3"/>
        <v>307</v>
      </c>
      <c r="O37" s="27">
        <f t="shared" si="3"/>
        <v>0</v>
      </c>
      <c r="P37" s="27">
        <f t="shared" si="3"/>
        <v>0</v>
      </c>
      <c r="Q37" s="34">
        <f t="shared" si="4"/>
        <v>0</v>
      </c>
    </row>
    <row r="38" spans="1:17" x14ac:dyDescent="0.25">
      <c r="A38" s="3">
        <v>26</v>
      </c>
      <c r="B38" s="3" t="s">
        <v>39</v>
      </c>
      <c r="C38" s="4">
        <v>914</v>
      </c>
      <c r="D38" s="4">
        <v>2264</v>
      </c>
      <c r="E38" s="4">
        <v>914</v>
      </c>
      <c r="F38" s="4">
        <v>2264</v>
      </c>
      <c r="G38" s="34">
        <f t="shared" si="1"/>
        <v>100</v>
      </c>
      <c r="H38" s="4">
        <v>0</v>
      </c>
      <c r="I38" s="4">
        <v>0</v>
      </c>
      <c r="J38" s="4">
        <v>0</v>
      </c>
      <c r="K38" s="4">
        <v>0</v>
      </c>
      <c r="L38" s="34" t="e">
        <f t="shared" si="2"/>
        <v>#DIV/0!</v>
      </c>
      <c r="M38" s="27">
        <f t="shared" si="3"/>
        <v>914</v>
      </c>
      <c r="N38" s="27">
        <f t="shared" si="3"/>
        <v>2264</v>
      </c>
      <c r="O38" s="27">
        <f t="shared" si="3"/>
        <v>914</v>
      </c>
      <c r="P38" s="27">
        <f t="shared" si="3"/>
        <v>2264</v>
      </c>
      <c r="Q38" s="34">
        <f t="shared" si="4"/>
        <v>100</v>
      </c>
    </row>
    <row r="39" spans="1:17" ht="15.75" thickBot="1" x14ac:dyDescent="0.3">
      <c r="A39" s="18">
        <v>27</v>
      </c>
      <c r="B39" s="18" t="s">
        <v>40</v>
      </c>
      <c r="C39" s="19">
        <v>581067</v>
      </c>
      <c r="D39" s="19">
        <v>1277219</v>
      </c>
      <c r="E39" s="19">
        <v>621851</v>
      </c>
      <c r="F39" s="19">
        <v>1019492</v>
      </c>
      <c r="G39" s="35">
        <f t="shared" si="1"/>
        <v>79.821236608600415</v>
      </c>
      <c r="H39" s="19">
        <v>54069</v>
      </c>
      <c r="I39" s="19">
        <v>52224</v>
      </c>
      <c r="J39" s="19">
        <v>0</v>
      </c>
      <c r="K39" s="19">
        <v>0</v>
      </c>
      <c r="L39" s="35">
        <f t="shared" si="2"/>
        <v>0</v>
      </c>
      <c r="M39" s="28">
        <f t="shared" si="3"/>
        <v>635136</v>
      </c>
      <c r="N39" s="28">
        <f t="shared" si="3"/>
        <v>1329443</v>
      </c>
      <c r="O39" s="28">
        <f t="shared" si="3"/>
        <v>621851</v>
      </c>
      <c r="P39" s="28">
        <f t="shared" si="3"/>
        <v>1019492</v>
      </c>
      <c r="Q39" s="35">
        <f t="shared" si="4"/>
        <v>76.685649553986153</v>
      </c>
    </row>
    <row r="40" spans="1:17" ht="15.75" thickBot="1" x14ac:dyDescent="0.3">
      <c r="A40" s="29"/>
      <c r="B40" s="30" t="s">
        <v>34</v>
      </c>
      <c r="C40" s="31">
        <f>SUM(C34:C39)</f>
        <v>582349</v>
      </c>
      <c r="D40" s="31">
        <f t="shared" ref="D40:P40" si="6">SUM(D34:D39)</f>
        <v>1280289</v>
      </c>
      <c r="E40" s="31">
        <f t="shared" si="6"/>
        <v>622949</v>
      </c>
      <c r="F40" s="31">
        <f t="shared" si="6"/>
        <v>1022161</v>
      </c>
      <c r="G40" s="38">
        <f t="shared" si="1"/>
        <v>79.838302133346446</v>
      </c>
      <c r="H40" s="31">
        <f t="shared" si="6"/>
        <v>54147</v>
      </c>
      <c r="I40" s="31">
        <f t="shared" si="6"/>
        <v>52454</v>
      </c>
      <c r="J40" s="31">
        <f t="shared" si="6"/>
        <v>78</v>
      </c>
      <c r="K40" s="31">
        <f t="shared" si="6"/>
        <v>230</v>
      </c>
      <c r="L40" s="38">
        <f t="shared" si="2"/>
        <v>0.43847942959545511</v>
      </c>
      <c r="M40" s="31">
        <f t="shared" si="6"/>
        <v>636496</v>
      </c>
      <c r="N40" s="31">
        <f t="shared" si="6"/>
        <v>1332743</v>
      </c>
      <c r="O40" s="31">
        <f t="shared" si="6"/>
        <v>623027</v>
      </c>
      <c r="P40" s="31">
        <f t="shared" si="6"/>
        <v>1022391</v>
      </c>
      <c r="Q40" s="39">
        <f t="shared" si="4"/>
        <v>76.713289809062971</v>
      </c>
    </row>
    <row r="41" spans="1:17" x14ac:dyDescent="0.25">
      <c r="A41" s="22">
        <v>28</v>
      </c>
      <c r="B41" s="22" t="s">
        <v>41</v>
      </c>
      <c r="C41" s="23">
        <v>21301</v>
      </c>
      <c r="D41" s="23">
        <v>42228</v>
      </c>
      <c r="E41" s="23">
        <v>55645</v>
      </c>
      <c r="F41" s="23">
        <v>28507</v>
      </c>
      <c r="G41" s="40">
        <f t="shared" si="1"/>
        <v>67.507341100691491</v>
      </c>
      <c r="H41" s="23">
        <v>3353</v>
      </c>
      <c r="I41" s="23">
        <v>2455</v>
      </c>
      <c r="J41" s="23">
        <v>189</v>
      </c>
      <c r="K41" s="23">
        <v>24926</v>
      </c>
      <c r="L41" s="40">
        <f t="shared" si="2"/>
        <v>1015.315682281059</v>
      </c>
      <c r="M41" s="33">
        <f t="shared" si="3"/>
        <v>24654</v>
      </c>
      <c r="N41" s="33">
        <f t="shared" si="3"/>
        <v>44683</v>
      </c>
      <c r="O41" s="33">
        <f t="shared" si="3"/>
        <v>55834</v>
      </c>
      <c r="P41" s="33">
        <f t="shared" si="3"/>
        <v>53433</v>
      </c>
      <c r="Q41" s="40">
        <f t="shared" si="4"/>
        <v>119.58239151355102</v>
      </c>
    </row>
    <row r="42" spans="1:17" x14ac:dyDescent="0.25">
      <c r="A42" s="3">
        <v>29</v>
      </c>
      <c r="B42" s="3" t="s">
        <v>42</v>
      </c>
      <c r="C42" s="4">
        <v>0</v>
      </c>
      <c r="D42" s="4">
        <v>0</v>
      </c>
      <c r="E42" s="4">
        <v>0</v>
      </c>
      <c r="F42" s="4">
        <v>0</v>
      </c>
      <c r="G42" s="34" t="e">
        <f t="shared" si="1"/>
        <v>#DIV/0!</v>
      </c>
      <c r="H42" s="4">
        <v>0</v>
      </c>
      <c r="I42" s="4">
        <v>0</v>
      </c>
      <c r="J42" s="4">
        <v>0</v>
      </c>
      <c r="K42" s="4">
        <v>0</v>
      </c>
      <c r="L42" s="34" t="e">
        <f t="shared" si="2"/>
        <v>#DIV/0!</v>
      </c>
      <c r="M42" s="27">
        <f t="shared" si="3"/>
        <v>0</v>
      </c>
      <c r="N42" s="27">
        <f t="shared" si="3"/>
        <v>0</v>
      </c>
      <c r="O42" s="27">
        <f t="shared" si="3"/>
        <v>0</v>
      </c>
      <c r="P42" s="27">
        <f t="shared" si="3"/>
        <v>0</v>
      </c>
      <c r="Q42" s="34" t="e">
        <f t="shared" si="4"/>
        <v>#DIV/0!</v>
      </c>
    </row>
    <row r="43" spans="1:17" x14ac:dyDescent="0.25">
      <c r="A43" s="3">
        <v>30</v>
      </c>
      <c r="B43" s="3" t="s">
        <v>43</v>
      </c>
      <c r="C43" s="4">
        <v>34</v>
      </c>
      <c r="D43" s="4">
        <v>94</v>
      </c>
      <c r="E43" s="4">
        <v>0</v>
      </c>
      <c r="F43" s="4">
        <v>0</v>
      </c>
      <c r="G43" s="34">
        <f t="shared" si="1"/>
        <v>0</v>
      </c>
      <c r="H43" s="4">
        <v>0</v>
      </c>
      <c r="I43" s="4">
        <v>0</v>
      </c>
      <c r="J43" s="4">
        <v>0</v>
      </c>
      <c r="K43" s="4">
        <v>0</v>
      </c>
      <c r="L43" s="34" t="e">
        <f t="shared" si="2"/>
        <v>#DIV/0!</v>
      </c>
      <c r="M43" s="27">
        <f t="shared" si="3"/>
        <v>34</v>
      </c>
      <c r="N43" s="27">
        <f t="shared" si="3"/>
        <v>94</v>
      </c>
      <c r="O43" s="27">
        <f t="shared" si="3"/>
        <v>0</v>
      </c>
      <c r="P43" s="27">
        <f t="shared" si="3"/>
        <v>0</v>
      </c>
      <c r="Q43" s="34">
        <f t="shared" si="4"/>
        <v>0</v>
      </c>
    </row>
    <row r="44" spans="1:17" x14ac:dyDescent="0.25">
      <c r="A44" s="3">
        <v>31</v>
      </c>
      <c r="B44" s="3" t="s">
        <v>44</v>
      </c>
      <c r="C44" s="4">
        <v>27586</v>
      </c>
      <c r="D44" s="4">
        <v>71375</v>
      </c>
      <c r="E44" s="4">
        <v>37894</v>
      </c>
      <c r="F44" s="4">
        <v>128867</v>
      </c>
      <c r="G44" s="34">
        <f t="shared" si="1"/>
        <v>180.54921190893168</v>
      </c>
      <c r="H44" s="4">
        <v>1856</v>
      </c>
      <c r="I44" s="4">
        <v>3307</v>
      </c>
      <c r="J44" s="4">
        <v>1210</v>
      </c>
      <c r="K44" s="4">
        <v>49417</v>
      </c>
      <c r="L44" s="34">
        <f t="shared" si="2"/>
        <v>1494.3150892047174</v>
      </c>
      <c r="M44" s="27">
        <f t="shared" si="3"/>
        <v>29442</v>
      </c>
      <c r="N44" s="27">
        <f t="shared" si="3"/>
        <v>74682</v>
      </c>
      <c r="O44" s="27">
        <f t="shared" si="3"/>
        <v>39104</v>
      </c>
      <c r="P44" s="27">
        <f t="shared" si="3"/>
        <v>178284</v>
      </c>
      <c r="Q44" s="34">
        <f t="shared" si="4"/>
        <v>238.72419056800837</v>
      </c>
    </row>
    <row r="45" spans="1:17" x14ac:dyDescent="0.25">
      <c r="A45" s="3">
        <v>32</v>
      </c>
      <c r="B45" s="3" t="s">
        <v>45</v>
      </c>
      <c r="C45" s="4">
        <v>27964</v>
      </c>
      <c r="D45" s="4">
        <v>67759</v>
      </c>
      <c r="E45" s="4">
        <v>69228</v>
      </c>
      <c r="F45" s="4">
        <v>125094.32</v>
      </c>
      <c r="G45" s="34">
        <f t="shared" si="1"/>
        <v>184.61653802446909</v>
      </c>
      <c r="H45" s="4">
        <v>3914</v>
      </c>
      <c r="I45" s="4">
        <v>4778</v>
      </c>
      <c r="J45" s="4">
        <v>322</v>
      </c>
      <c r="K45" s="4">
        <v>37123</v>
      </c>
      <c r="L45" s="34">
        <f t="shared" si="2"/>
        <v>776.95688572624522</v>
      </c>
      <c r="M45" s="27">
        <f t="shared" si="3"/>
        <v>31878</v>
      </c>
      <c r="N45" s="27">
        <f t="shared" si="3"/>
        <v>72537</v>
      </c>
      <c r="O45" s="27">
        <f t="shared" si="3"/>
        <v>69550</v>
      </c>
      <c r="P45" s="27">
        <f t="shared" si="3"/>
        <v>162217.32</v>
      </c>
      <c r="Q45" s="34">
        <f t="shared" si="4"/>
        <v>223.63389718350635</v>
      </c>
    </row>
    <row r="46" spans="1:17" x14ac:dyDescent="0.25">
      <c r="A46" s="3">
        <v>33</v>
      </c>
      <c r="B46" s="3" t="s">
        <v>46</v>
      </c>
      <c r="C46" s="4">
        <v>1464</v>
      </c>
      <c r="D46" s="4">
        <v>2976</v>
      </c>
      <c r="E46" s="4">
        <v>1464</v>
      </c>
      <c r="F46" s="4">
        <v>2976</v>
      </c>
      <c r="G46" s="34">
        <f t="shared" si="1"/>
        <v>100</v>
      </c>
      <c r="H46" s="4">
        <v>154</v>
      </c>
      <c r="I46" s="4">
        <v>442</v>
      </c>
      <c r="J46" s="4">
        <v>154</v>
      </c>
      <c r="K46" s="4">
        <v>442</v>
      </c>
      <c r="L46" s="34">
        <f t="shared" si="2"/>
        <v>100</v>
      </c>
      <c r="M46" s="27">
        <f t="shared" si="3"/>
        <v>1618</v>
      </c>
      <c r="N46" s="27">
        <f t="shared" si="3"/>
        <v>3418</v>
      </c>
      <c r="O46" s="27">
        <f t="shared" si="3"/>
        <v>1618</v>
      </c>
      <c r="P46" s="27">
        <f t="shared" si="3"/>
        <v>3418</v>
      </c>
      <c r="Q46" s="34">
        <f t="shared" si="4"/>
        <v>100</v>
      </c>
    </row>
    <row r="47" spans="1:17" x14ac:dyDescent="0.25">
      <c r="A47" s="3">
        <v>34</v>
      </c>
      <c r="B47" s="3" t="s">
        <v>288</v>
      </c>
      <c r="C47" s="4">
        <v>126</v>
      </c>
      <c r="D47" s="4">
        <v>358</v>
      </c>
      <c r="E47" s="4"/>
      <c r="F47" s="4"/>
      <c r="G47" s="34">
        <f t="shared" si="1"/>
        <v>0</v>
      </c>
      <c r="H47" s="4"/>
      <c r="I47" s="4"/>
      <c r="J47" s="4"/>
      <c r="K47" s="4"/>
      <c r="L47" s="34" t="e">
        <f t="shared" si="2"/>
        <v>#DIV/0!</v>
      </c>
      <c r="M47" s="27">
        <f t="shared" si="3"/>
        <v>126</v>
      </c>
      <c r="N47" s="27">
        <f t="shared" si="3"/>
        <v>358</v>
      </c>
      <c r="O47" s="27">
        <f t="shared" si="3"/>
        <v>0</v>
      </c>
      <c r="P47" s="27">
        <f t="shared" si="3"/>
        <v>0</v>
      </c>
      <c r="Q47" s="34">
        <f t="shared" si="4"/>
        <v>0</v>
      </c>
    </row>
    <row r="48" spans="1:17" x14ac:dyDescent="0.25">
      <c r="A48" s="3">
        <v>35</v>
      </c>
      <c r="B48" s="3" t="s">
        <v>48</v>
      </c>
      <c r="C48" s="4">
        <v>282</v>
      </c>
      <c r="D48" s="4">
        <v>682</v>
      </c>
      <c r="E48" s="4">
        <v>577</v>
      </c>
      <c r="F48" s="4">
        <v>2886</v>
      </c>
      <c r="G48" s="34">
        <f t="shared" si="1"/>
        <v>423.1671554252199</v>
      </c>
      <c r="H48" s="4">
        <v>38</v>
      </c>
      <c r="I48" s="4">
        <v>115</v>
      </c>
      <c r="J48" s="4">
        <v>81</v>
      </c>
      <c r="K48" s="4">
        <v>882</v>
      </c>
      <c r="L48" s="34">
        <f t="shared" si="2"/>
        <v>766.95652173913049</v>
      </c>
      <c r="M48" s="27">
        <f t="shared" si="3"/>
        <v>320</v>
      </c>
      <c r="N48" s="27">
        <f t="shared" si="3"/>
        <v>797</v>
      </c>
      <c r="O48" s="27">
        <f t="shared" si="3"/>
        <v>658</v>
      </c>
      <c r="P48" s="27">
        <f t="shared" si="3"/>
        <v>3768</v>
      </c>
      <c r="Q48" s="34">
        <f t="shared" si="4"/>
        <v>472.77289836888332</v>
      </c>
    </row>
    <row r="49" spans="1:17" x14ac:dyDescent="0.25">
      <c r="A49" s="3">
        <v>36</v>
      </c>
      <c r="B49" s="3" t="s">
        <v>49</v>
      </c>
      <c r="C49" s="4">
        <v>4508</v>
      </c>
      <c r="D49" s="4">
        <v>12483</v>
      </c>
      <c r="E49" s="4">
        <v>4508</v>
      </c>
      <c r="F49" s="4">
        <v>12483</v>
      </c>
      <c r="G49" s="34">
        <f t="shared" si="1"/>
        <v>100</v>
      </c>
      <c r="H49" s="4">
        <v>0</v>
      </c>
      <c r="I49" s="4">
        <v>0</v>
      </c>
      <c r="J49" s="4">
        <v>0</v>
      </c>
      <c r="K49" s="4">
        <v>0</v>
      </c>
      <c r="L49" s="34" t="e">
        <f t="shared" si="2"/>
        <v>#DIV/0!</v>
      </c>
      <c r="M49" s="27">
        <f t="shared" si="3"/>
        <v>4508</v>
      </c>
      <c r="N49" s="27">
        <f t="shared" si="3"/>
        <v>12483</v>
      </c>
      <c r="O49" s="27">
        <f t="shared" si="3"/>
        <v>4508</v>
      </c>
      <c r="P49" s="27">
        <f t="shared" si="3"/>
        <v>12483</v>
      </c>
      <c r="Q49" s="34">
        <f t="shared" si="4"/>
        <v>100</v>
      </c>
    </row>
    <row r="50" spans="1:17" x14ac:dyDescent="0.25">
      <c r="A50" s="3">
        <v>37</v>
      </c>
      <c r="B50" s="3" t="s">
        <v>50</v>
      </c>
      <c r="C50" s="4">
        <v>0</v>
      </c>
      <c r="D50" s="4">
        <v>0</v>
      </c>
      <c r="E50" s="4">
        <v>0</v>
      </c>
      <c r="F50" s="4">
        <v>0</v>
      </c>
      <c r="G50" s="34" t="e">
        <f t="shared" si="1"/>
        <v>#DIV/0!</v>
      </c>
      <c r="H50" s="4">
        <v>0</v>
      </c>
      <c r="I50" s="4">
        <v>0</v>
      </c>
      <c r="J50" s="4">
        <v>0</v>
      </c>
      <c r="K50" s="4">
        <v>0</v>
      </c>
      <c r="L50" s="34" t="e">
        <f t="shared" si="2"/>
        <v>#DIV/0!</v>
      </c>
      <c r="M50" s="27">
        <f t="shared" si="3"/>
        <v>0</v>
      </c>
      <c r="N50" s="27">
        <f t="shared" si="3"/>
        <v>0</v>
      </c>
      <c r="O50" s="27">
        <f t="shared" si="3"/>
        <v>0</v>
      </c>
      <c r="P50" s="27">
        <f t="shared" si="3"/>
        <v>0</v>
      </c>
      <c r="Q50" s="34" t="e">
        <f t="shared" si="4"/>
        <v>#DIV/0!</v>
      </c>
    </row>
    <row r="51" spans="1:17" x14ac:dyDescent="0.25">
      <c r="A51" s="3">
        <v>38</v>
      </c>
      <c r="B51" s="3" t="s">
        <v>51</v>
      </c>
      <c r="C51" s="4">
        <v>658</v>
      </c>
      <c r="D51" s="4">
        <v>1828</v>
      </c>
      <c r="E51" s="4">
        <v>600</v>
      </c>
      <c r="F51" s="4">
        <v>768</v>
      </c>
      <c r="G51" s="34">
        <f t="shared" si="1"/>
        <v>42.013129102844637</v>
      </c>
      <c r="H51" s="4">
        <v>4</v>
      </c>
      <c r="I51" s="4">
        <v>6</v>
      </c>
      <c r="J51" s="4">
        <v>4</v>
      </c>
      <c r="K51" s="4">
        <v>1628</v>
      </c>
      <c r="L51" s="34">
        <f t="shared" si="2"/>
        <v>27133.333333333332</v>
      </c>
      <c r="M51" s="27">
        <f t="shared" si="3"/>
        <v>662</v>
      </c>
      <c r="N51" s="27">
        <f t="shared" si="3"/>
        <v>1834</v>
      </c>
      <c r="O51" s="27">
        <f t="shared" si="3"/>
        <v>604</v>
      </c>
      <c r="P51" s="27">
        <f t="shared" si="3"/>
        <v>2396</v>
      </c>
      <c r="Q51" s="34">
        <f t="shared" si="4"/>
        <v>130.64340239912758</v>
      </c>
    </row>
    <row r="52" spans="1:17" x14ac:dyDescent="0.25">
      <c r="A52" s="3">
        <v>39</v>
      </c>
      <c r="B52" s="3" t="s">
        <v>52</v>
      </c>
      <c r="C52" s="4">
        <v>84</v>
      </c>
      <c r="D52" s="4">
        <v>231</v>
      </c>
      <c r="E52" s="4">
        <v>0</v>
      </c>
      <c r="F52" s="4">
        <v>0</v>
      </c>
      <c r="G52" s="34">
        <f t="shared" si="1"/>
        <v>0</v>
      </c>
      <c r="H52" s="4">
        <v>0</v>
      </c>
      <c r="I52" s="4">
        <v>0</v>
      </c>
      <c r="J52" s="4">
        <v>0</v>
      </c>
      <c r="K52" s="4">
        <v>0</v>
      </c>
      <c r="L52" s="34" t="e">
        <f t="shared" si="2"/>
        <v>#DIV/0!</v>
      </c>
      <c r="M52" s="27">
        <f t="shared" si="3"/>
        <v>84</v>
      </c>
      <c r="N52" s="27">
        <f t="shared" si="3"/>
        <v>231</v>
      </c>
      <c r="O52" s="27">
        <f t="shared" si="3"/>
        <v>0</v>
      </c>
      <c r="P52" s="27">
        <f t="shared" si="3"/>
        <v>0</v>
      </c>
      <c r="Q52" s="34">
        <f t="shared" si="4"/>
        <v>0</v>
      </c>
    </row>
    <row r="53" spans="1:17" x14ac:dyDescent="0.25">
      <c r="A53" s="3">
        <v>40</v>
      </c>
      <c r="B53" s="3" t="s">
        <v>53</v>
      </c>
      <c r="C53" s="4">
        <v>0</v>
      </c>
      <c r="D53" s="4">
        <v>0</v>
      </c>
      <c r="E53" s="4">
        <v>2</v>
      </c>
      <c r="F53" s="4">
        <v>27</v>
      </c>
      <c r="G53" s="34" t="e">
        <f t="shared" si="1"/>
        <v>#DIV/0!</v>
      </c>
      <c r="H53" s="4">
        <v>0</v>
      </c>
      <c r="I53" s="4">
        <v>0</v>
      </c>
      <c r="J53" s="4">
        <v>3</v>
      </c>
      <c r="K53" s="4">
        <v>95</v>
      </c>
      <c r="L53" s="34" t="e">
        <f t="shared" si="2"/>
        <v>#DIV/0!</v>
      </c>
      <c r="M53" s="27">
        <f t="shared" si="3"/>
        <v>0</v>
      </c>
      <c r="N53" s="27">
        <f t="shared" si="3"/>
        <v>0</v>
      </c>
      <c r="O53" s="27">
        <f t="shared" si="3"/>
        <v>5</v>
      </c>
      <c r="P53" s="27">
        <f t="shared" si="3"/>
        <v>122</v>
      </c>
      <c r="Q53" s="34" t="e">
        <f t="shared" si="4"/>
        <v>#DIV/0!</v>
      </c>
    </row>
    <row r="54" spans="1:17" x14ac:dyDescent="0.25">
      <c r="A54" s="3">
        <v>41</v>
      </c>
      <c r="B54" s="3" t="s">
        <v>54</v>
      </c>
      <c r="C54" s="4">
        <v>240</v>
      </c>
      <c r="D54" s="4">
        <v>269</v>
      </c>
      <c r="E54" s="4">
        <v>33993</v>
      </c>
      <c r="F54" s="4">
        <v>14610</v>
      </c>
      <c r="G54" s="34">
        <f t="shared" si="1"/>
        <v>5431.2267657992561</v>
      </c>
      <c r="H54" s="4">
        <v>0</v>
      </c>
      <c r="I54" s="4">
        <v>0</v>
      </c>
      <c r="J54" s="4">
        <v>77</v>
      </c>
      <c r="K54" s="4">
        <v>2324</v>
      </c>
      <c r="L54" s="34" t="e">
        <f t="shared" si="2"/>
        <v>#DIV/0!</v>
      </c>
      <c r="M54" s="27">
        <f t="shared" si="3"/>
        <v>240</v>
      </c>
      <c r="N54" s="27">
        <f t="shared" si="3"/>
        <v>269</v>
      </c>
      <c r="O54" s="27">
        <f t="shared" si="3"/>
        <v>34070</v>
      </c>
      <c r="P54" s="27">
        <f t="shared" si="3"/>
        <v>16934</v>
      </c>
      <c r="Q54" s="34">
        <f t="shared" si="4"/>
        <v>6295.1672862453534</v>
      </c>
    </row>
    <row r="55" spans="1:17" x14ac:dyDescent="0.25">
      <c r="A55" s="3">
        <v>42</v>
      </c>
      <c r="B55" s="3" t="s">
        <v>55</v>
      </c>
      <c r="C55" s="4">
        <v>679</v>
      </c>
      <c r="D55" s="4">
        <v>1289</v>
      </c>
      <c r="E55" s="4">
        <v>172</v>
      </c>
      <c r="F55" s="4">
        <v>124</v>
      </c>
      <c r="G55" s="34">
        <f t="shared" si="1"/>
        <v>9.6198603568657877</v>
      </c>
      <c r="H55" s="4">
        <v>4</v>
      </c>
      <c r="I55" s="4">
        <v>20</v>
      </c>
      <c r="J55" s="4">
        <v>0</v>
      </c>
      <c r="K55" s="4">
        <v>0</v>
      </c>
      <c r="L55" s="34">
        <f t="shared" si="2"/>
        <v>0</v>
      </c>
      <c r="M55" s="27">
        <f t="shared" si="3"/>
        <v>683</v>
      </c>
      <c r="N55" s="27">
        <f t="shared" si="3"/>
        <v>1309</v>
      </c>
      <c r="O55" s="27">
        <f t="shared" si="3"/>
        <v>172</v>
      </c>
      <c r="P55" s="27">
        <f t="shared" si="3"/>
        <v>124</v>
      </c>
      <c r="Q55" s="34">
        <f t="shared" si="4"/>
        <v>9.4728800611153545</v>
      </c>
    </row>
    <row r="56" spans="1:17" x14ac:dyDescent="0.25">
      <c r="A56" s="3">
        <v>43</v>
      </c>
      <c r="B56" s="3" t="s">
        <v>56</v>
      </c>
      <c r="C56" s="4">
        <v>34</v>
      </c>
      <c r="D56" s="4">
        <v>94</v>
      </c>
      <c r="E56" s="4">
        <v>34</v>
      </c>
      <c r="F56" s="4">
        <v>94</v>
      </c>
      <c r="G56" s="34">
        <f t="shared" si="1"/>
        <v>100</v>
      </c>
      <c r="H56" s="4">
        <v>0</v>
      </c>
      <c r="I56" s="4">
        <v>0</v>
      </c>
      <c r="J56" s="4">
        <v>0</v>
      </c>
      <c r="K56" s="4">
        <v>0</v>
      </c>
      <c r="L56" s="34" t="e">
        <f t="shared" si="2"/>
        <v>#DIV/0!</v>
      </c>
      <c r="M56" s="27">
        <f t="shared" si="3"/>
        <v>34</v>
      </c>
      <c r="N56" s="27">
        <f t="shared" si="3"/>
        <v>94</v>
      </c>
      <c r="O56" s="27">
        <f t="shared" si="3"/>
        <v>34</v>
      </c>
      <c r="P56" s="27">
        <f t="shared" si="3"/>
        <v>94</v>
      </c>
      <c r="Q56" s="34">
        <f t="shared" si="4"/>
        <v>100</v>
      </c>
    </row>
    <row r="57" spans="1:17" x14ac:dyDescent="0.25">
      <c r="A57" s="3">
        <v>44</v>
      </c>
      <c r="B57" s="3" t="s">
        <v>57</v>
      </c>
      <c r="C57" s="4">
        <v>0</v>
      </c>
      <c r="D57" s="4">
        <v>0</v>
      </c>
      <c r="E57" s="4">
        <v>0</v>
      </c>
      <c r="F57" s="4">
        <v>0</v>
      </c>
      <c r="G57" s="34" t="e">
        <f t="shared" si="1"/>
        <v>#DIV/0!</v>
      </c>
      <c r="H57" s="4">
        <v>0</v>
      </c>
      <c r="I57" s="4">
        <v>0</v>
      </c>
      <c r="J57" s="4">
        <v>0</v>
      </c>
      <c r="K57" s="4">
        <v>0</v>
      </c>
      <c r="L57" s="34" t="e">
        <f t="shared" si="2"/>
        <v>#DIV/0!</v>
      </c>
      <c r="M57" s="27">
        <f t="shared" si="3"/>
        <v>0</v>
      </c>
      <c r="N57" s="27">
        <f t="shared" si="3"/>
        <v>0</v>
      </c>
      <c r="O57" s="27">
        <f t="shared" si="3"/>
        <v>0</v>
      </c>
      <c r="P57" s="27">
        <f t="shared" si="3"/>
        <v>0</v>
      </c>
      <c r="Q57" s="34" t="e">
        <f t="shared" si="4"/>
        <v>#DIV/0!</v>
      </c>
    </row>
    <row r="58" spans="1:17" x14ac:dyDescent="0.25">
      <c r="A58" s="3">
        <v>45</v>
      </c>
      <c r="B58" s="3" t="s">
        <v>58</v>
      </c>
      <c r="C58" s="4">
        <v>0</v>
      </c>
      <c r="D58" s="4">
        <v>0</v>
      </c>
      <c r="E58" s="4">
        <v>0</v>
      </c>
      <c r="F58" s="4">
        <v>0</v>
      </c>
      <c r="G58" s="34" t="e">
        <f t="shared" si="1"/>
        <v>#DIV/0!</v>
      </c>
      <c r="H58" s="4">
        <v>0</v>
      </c>
      <c r="I58" s="4">
        <v>0</v>
      </c>
      <c r="J58" s="4">
        <v>0</v>
      </c>
      <c r="K58" s="4">
        <v>0</v>
      </c>
      <c r="L58" s="34" t="e">
        <f t="shared" si="2"/>
        <v>#DIV/0!</v>
      </c>
      <c r="M58" s="27">
        <f t="shared" si="3"/>
        <v>0</v>
      </c>
      <c r="N58" s="27">
        <f t="shared" si="3"/>
        <v>0</v>
      </c>
      <c r="O58" s="27">
        <f t="shared" si="3"/>
        <v>0</v>
      </c>
      <c r="P58" s="27">
        <f t="shared" si="3"/>
        <v>0</v>
      </c>
      <c r="Q58" s="34" t="e">
        <f t="shared" si="4"/>
        <v>#DIV/0!</v>
      </c>
    </row>
    <row r="59" spans="1:17" ht="15.75" thickBot="1" x14ac:dyDescent="0.3">
      <c r="A59" s="18">
        <v>46</v>
      </c>
      <c r="B59" s="18" t="s">
        <v>295</v>
      </c>
      <c r="C59" s="19">
        <v>480</v>
      </c>
      <c r="D59" s="19">
        <v>598</v>
      </c>
      <c r="E59" s="19">
        <v>0</v>
      </c>
      <c r="F59" s="19">
        <v>0</v>
      </c>
      <c r="G59" s="35">
        <f t="shared" si="1"/>
        <v>0</v>
      </c>
      <c r="H59" s="19">
        <v>0</v>
      </c>
      <c r="I59" s="19">
        <v>0</v>
      </c>
      <c r="J59" s="19">
        <v>0</v>
      </c>
      <c r="K59" s="19">
        <v>0</v>
      </c>
      <c r="L59" s="35" t="e">
        <f t="shared" si="2"/>
        <v>#DIV/0!</v>
      </c>
      <c r="M59" s="28">
        <f t="shared" si="3"/>
        <v>480</v>
      </c>
      <c r="N59" s="28">
        <f t="shared" si="3"/>
        <v>598</v>
      </c>
      <c r="O59" s="28">
        <f t="shared" si="3"/>
        <v>0</v>
      </c>
      <c r="P59" s="28">
        <f t="shared" si="3"/>
        <v>0</v>
      </c>
      <c r="Q59" s="35">
        <f t="shared" si="4"/>
        <v>0</v>
      </c>
    </row>
    <row r="60" spans="1:17" ht="15.75" thickBot="1" x14ac:dyDescent="0.3">
      <c r="A60" s="29"/>
      <c r="B60" s="30" t="s">
        <v>34</v>
      </c>
      <c r="C60" s="31">
        <f>SUM(C41:C59)</f>
        <v>85440</v>
      </c>
      <c r="D60" s="31">
        <f t="shared" ref="D60:P60" si="7">SUM(D41:D59)</f>
        <v>202264</v>
      </c>
      <c r="E60" s="31">
        <f t="shared" si="7"/>
        <v>204117</v>
      </c>
      <c r="F60" s="31">
        <f t="shared" si="7"/>
        <v>316436.32</v>
      </c>
      <c r="G60" s="38">
        <f t="shared" si="1"/>
        <v>156.4471779456552</v>
      </c>
      <c r="H60" s="31">
        <f t="shared" si="7"/>
        <v>9323</v>
      </c>
      <c r="I60" s="31">
        <f t="shared" si="7"/>
        <v>11123</v>
      </c>
      <c r="J60" s="31">
        <f t="shared" si="7"/>
        <v>2040</v>
      </c>
      <c r="K60" s="31">
        <f t="shared" si="7"/>
        <v>116837</v>
      </c>
      <c r="L60" s="38">
        <f t="shared" si="2"/>
        <v>1050.4090623033355</v>
      </c>
      <c r="M60" s="31">
        <f t="shared" si="7"/>
        <v>94763</v>
      </c>
      <c r="N60" s="31">
        <f t="shared" si="7"/>
        <v>213387</v>
      </c>
      <c r="O60" s="31">
        <f t="shared" si="7"/>
        <v>206157</v>
      </c>
      <c r="P60" s="31">
        <f t="shared" si="7"/>
        <v>433273.32</v>
      </c>
      <c r="Q60" s="39">
        <f t="shared" si="4"/>
        <v>203.0457900434422</v>
      </c>
    </row>
    <row r="61" spans="1:17" x14ac:dyDescent="0.25">
      <c r="A61" s="22">
        <v>47</v>
      </c>
      <c r="B61" s="22" t="s">
        <v>59</v>
      </c>
      <c r="C61" s="23">
        <v>124062</v>
      </c>
      <c r="D61" s="23">
        <v>186413</v>
      </c>
      <c r="E61" s="23">
        <v>259634</v>
      </c>
      <c r="F61" s="23">
        <v>74395</v>
      </c>
      <c r="G61" s="40">
        <f t="shared" si="1"/>
        <v>39.908697354798214</v>
      </c>
      <c r="H61" s="23">
        <v>2290</v>
      </c>
      <c r="I61" s="23">
        <v>1836</v>
      </c>
      <c r="J61" s="23">
        <v>0</v>
      </c>
      <c r="K61" s="23">
        <v>0</v>
      </c>
      <c r="L61" s="40">
        <f t="shared" si="2"/>
        <v>0</v>
      </c>
      <c r="M61" s="33">
        <f t="shared" si="3"/>
        <v>126352</v>
      </c>
      <c r="N61" s="33">
        <f t="shared" si="3"/>
        <v>188249</v>
      </c>
      <c r="O61" s="33">
        <f t="shared" si="3"/>
        <v>259634</v>
      </c>
      <c r="P61" s="33">
        <f t="shared" si="3"/>
        <v>74395</v>
      </c>
      <c r="Q61" s="40">
        <f t="shared" si="4"/>
        <v>39.519466238864482</v>
      </c>
    </row>
    <row r="62" spans="1:17" x14ac:dyDescent="0.25">
      <c r="A62" s="3">
        <v>48</v>
      </c>
      <c r="B62" s="3" t="s">
        <v>60</v>
      </c>
      <c r="C62" s="4">
        <v>107523</v>
      </c>
      <c r="D62" s="4">
        <v>222984</v>
      </c>
      <c r="E62" s="4">
        <v>120458</v>
      </c>
      <c r="F62" s="4">
        <v>153688</v>
      </c>
      <c r="G62" s="34">
        <f t="shared" si="1"/>
        <v>68.923330821942386</v>
      </c>
      <c r="H62" s="4">
        <v>13041</v>
      </c>
      <c r="I62" s="4">
        <v>13377</v>
      </c>
      <c r="J62" s="4">
        <v>2</v>
      </c>
      <c r="K62" s="4">
        <v>128</v>
      </c>
      <c r="L62" s="34">
        <f t="shared" si="2"/>
        <v>0.95686626298871202</v>
      </c>
      <c r="M62" s="27">
        <f t="shared" si="3"/>
        <v>120564</v>
      </c>
      <c r="N62" s="27">
        <f t="shared" si="3"/>
        <v>236361</v>
      </c>
      <c r="O62" s="27">
        <f t="shared" si="3"/>
        <v>120460</v>
      </c>
      <c r="P62" s="27">
        <f t="shared" si="3"/>
        <v>153816</v>
      </c>
      <c r="Q62" s="34">
        <f t="shared" si="4"/>
        <v>65.076725855788382</v>
      </c>
    </row>
    <row r="63" spans="1:17" ht="15.75" thickBot="1" x14ac:dyDescent="0.3">
      <c r="A63" s="18">
        <v>49</v>
      </c>
      <c r="B63" s="18" t="s">
        <v>61</v>
      </c>
      <c r="C63" s="19">
        <v>90381</v>
      </c>
      <c r="D63" s="19">
        <v>259515</v>
      </c>
      <c r="E63" s="19">
        <v>167004</v>
      </c>
      <c r="F63" s="19">
        <v>286143</v>
      </c>
      <c r="G63" s="35">
        <f t="shared" si="1"/>
        <v>110.26067857349287</v>
      </c>
      <c r="H63" s="19">
        <v>416</v>
      </c>
      <c r="I63" s="19">
        <v>1479</v>
      </c>
      <c r="J63" s="19">
        <v>178</v>
      </c>
      <c r="K63" s="19">
        <v>359</v>
      </c>
      <c r="L63" s="35">
        <f t="shared" si="2"/>
        <v>24.273157538877619</v>
      </c>
      <c r="M63" s="28">
        <f t="shared" si="3"/>
        <v>90797</v>
      </c>
      <c r="N63" s="28">
        <f t="shared" si="3"/>
        <v>260994</v>
      </c>
      <c r="O63" s="28">
        <f t="shared" si="3"/>
        <v>167182</v>
      </c>
      <c r="P63" s="28">
        <f t="shared" si="3"/>
        <v>286502</v>
      </c>
      <c r="Q63" s="35">
        <f t="shared" si="4"/>
        <v>109.77340475259967</v>
      </c>
    </row>
    <row r="64" spans="1:17" ht="15.75" thickBot="1" x14ac:dyDescent="0.3">
      <c r="A64" s="29"/>
      <c r="B64" s="30" t="s">
        <v>34</v>
      </c>
      <c r="C64" s="31">
        <f>SUM(C61:C63)</f>
        <v>321966</v>
      </c>
      <c r="D64" s="31">
        <f t="shared" ref="D64:P64" si="8">SUM(D61:D63)</f>
        <v>668912</v>
      </c>
      <c r="E64" s="31">
        <f t="shared" si="8"/>
        <v>547096</v>
      </c>
      <c r="F64" s="31">
        <f t="shared" si="8"/>
        <v>514226</v>
      </c>
      <c r="G64" s="38">
        <f t="shared" si="1"/>
        <v>76.874985050350418</v>
      </c>
      <c r="H64" s="31">
        <f t="shared" si="8"/>
        <v>15747</v>
      </c>
      <c r="I64" s="31">
        <f t="shared" si="8"/>
        <v>16692</v>
      </c>
      <c r="J64" s="31">
        <f t="shared" si="8"/>
        <v>180</v>
      </c>
      <c r="K64" s="31">
        <f t="shared" si="8"/>
        <v>487</v>
      </c>
      <c r="L64" s="38">
        <f t="shared" si="2"/>
        <v>2.9175653007428708</v>
      </c>
      <c r="M64" s="31">
        <f t="shared" si="8"/>
        <v>337713</v>
      </c>
      <c r="N64" s="31">
        <f t="shared" si="8"/>
        <v>685604</v>
      </c>
      <c r="O64" s="31">
        <f t="shared" si="8"/>
        <v>547276</v>
      </c>
      <c r="P64" s="31">
        <f t="shared" si="8"/>
        <v>514713</v>
      </c>
      <c r="Q64" s="39">
        <f t="shared" si="4"/>
        <v>75.074386963903365</v>
      </c>
    </row>
    <row r="65" spans="1:17" x14ac:dyDescent="0.25">
      <c r="A65" s="22">
        <v>50</v>
      </c>
      <c r="B65" s="22" t="s">
        <v>62</v>
      </c>
      <c r="C65" s="23">
        <v>690980</v>
      </c>
      <c r="D65" s="23">
        <v>1325608</v>
      </c>
      <c r="E65" s="23">
        <v>275847</v>
      </c>
      <c r="F65" s="23">
        <v>1328738</v>
      </c>
      <c r="G65" s="40">
        <f t="shared" si="1"/>
        <v>100.2361180680865</v>
      </c>
      <c r="H65" s="23">
        <v>6060</v>
      </c>
      <c r="I65" s="23">
        <v>4238</v>
      </c>
      <c r="J65" s="23">
        <v>0</v>
      </c>
      <c r="K65" s="23">
        <v>0</v>
      </c>
      <c r="L65" s="40">
        <f t="shared" si="2"/>
        <v>0</v>
      </c>
      <c r="M65" s="33">
        <f t="shared" si="3"/>
        <v>697040</v>
      </c>
      <c r="N65" s="33">
        <f t="shared" si="3"/>
        <v>1329846</v>
      </c>
      <c r="O65" s="33">
        <f t="shared" si="3"/>
        <v>275847</v>
      </c>
      <c r="P65" s="33">
        <f t="shared" si="3"/>
        <v>1328738</v>
      </c>
      <c r="Q65" s="40">
        <f t="shared" si="4"/>
        <v>99.916682081985428</v>
      </c>
    </row>
    <row r="66" spans="1:17" ht="15.75" thickBot="1" x14ac:dyDescent="0.3">
      <c r="A66" s="18">
        <v>51</v>
      </c>
      <c r="B66" s="18" t="s">
        <v>63</v>
      </c>
      <c r="C66" s="19">
        <v>18388</v>
      </c>
      <c r="D66" s="19">
        <v>39244</v>
      </c>
      <c r="E66" s="19">
        <v>0</v>
      </c>
      <c r="F66" s="19">
        <v>0</v>
      </c>
      <c r="G66" s="35">
        <f t="shared" si="1"/>
        <v>0</v>
      </c>
      <c r="H66" s="19">
        <v>1140</v>
      </c>
      <c r="I66" s="19">
        <v>784</v>
      </c>
      <c r="J66" s="19">
        <v>0</v>
      </c>
      <c r="K66" s="19">
        <v>0</v>
      </c>
      <c r="L66" s="35">
        <f t="shared" si="2"/>
        <v>0</v>
      </c>
      <c r="M66" s="28">
        <f t="shared" si="3"/>
        <v>19528</v>
      </c>
      <c r="N66" s="28">
        <f t="shared" si="3"/>
        <v>40028</v>
      </c>
      <c r="O66" s="28">
        <f t="shared" si="3"/>
        <v>0</v>
      </c>
      <c r="P66" s="28">
        <f t="shared" si="3"/>
        <v>0</v>
      </c>
      <c r="Q66" s="35">
        <f t="shared" si="4"/>
        <v>0</v>
      </c>
    </row>
    <row r="67" spans="1:17" ht="15.75" thickBot="1" x14ac:dyDescent="0.3">
      <c r="A67" s="29"/>
      <c r="B67" s="30" t="s">
        <v>34</v>
      </c>
      <c r="C67" s="31">
        <f>SUM(C65:C66)</f>
        <v>709368</v>
      </c>
      <c r="D67" s="31">
        <f t="shared" ref="D67:P67" si="9">SUM(D65:D66)</f>
        <v>1364852</v>
      </c>
      <c r="E67" s="31">
        <f t="shared" si="9"/>
        <v>275847</v>
      </c>
      <c r="F67" s="31">
        <f t="shared" si="9"/>
        <v>1328738</v>
      </c>
      <c r="G67" s="38">
        <f t="shared" si="1"/>
        <v>97.353998821850283</v>
      </c>
      <c r="H67" s="31">
        <f t="shared" si="9"/>
        <v>7200</v>
      </c>
      <c r="I67" s="31">
        <f t="shared" si="9"/>
        <v>5022</v>
      </c>
      <c r="J67" s="31">
        <f t="shared" si="9"/>
        <v>0</v>
      </c>
      <c r="K67" s="31">
        <f t="shared" si="9"/>
        <v>0</v>
      </c>
      <c r="L67" s="38">
        <f t="shared" si="2"/>
        <v>0</v>
      </c>
      <c r="M67" s="31">
        <f t="shared" si="9"/>
        <v>716568</v>
      </c>
      <c r="N67" s="31">
        <f t="shared" si="9"/>
        <v>1369874</v>
      </c>
      <c r="O67" s="31">
        <f t="shared" si="9"/>
        <v>275847</v>
      </c>
      <c r="P67" s="31">
        <f t="shared" si="9"/>
        <v>1328738</v>
      </c>
      <c r="Q67" s="39">
        <f t="shared" si="4"/>
        <v>96.997096083289421</v>
      </c>
    </row>
    <row r="68" spans="1:17" s="10" customFormat="1" ht="15.75" thickBot="1" x14ac:dyDescent="0.3">
      <c r="A68" s="276" t="s">
        <v>11</v>
      </c>
      <c r="B68" s="277"/>
      <c r="C68" s="25">
        <f>C67+C64+C60+C40+C33</f>
        <v>2463502</v>
      </c>
      <c r="D68" s="25">
        <f t="shared" ref="D68:P68" si="10">D67+D64+D60+D40+D33</f>
        <v>5163757</v>
      </c>
      <c r="E68" s="25">
        <f t="shared" si="10"/>
        <v>2845162</v>
      </c>
      <c r="F68" s="25">
        <f t="shared" si="10"/>
        <v>4614275.32</v>
      </c>
      <c r="G68" s="36">
        <f t="shared" si="1"/>
        <v>89.358878041704912</v>
      </c>
      <c r="H68" s="25">
        <f t="shared" si="10"/>
        <v>173418</v>
      </c>
      <c r="I68" s="25">
        <f t="shared" si="10"/>
        <v>175297</v>
      </c>
      <c r="J68" s="25">
        <f t="shared" si="10"/>
        <v>37891</v>
      </c>
      <c r="K68" s="25">
        <f t="shared" si="10"/>
        <v>372781</v>
      </c>
      <c r="L68" s="36">
        <f t="shared" si="2"/>
        <v>212.65680530756376</v>
      </c>
      <c r="M68" s="25">
        <f t="shared" si="10"/>
        <v>2636920</v>
      </c>
      <c r="N68" s="25">
        <f t="shared" si="10"/>
        <v>5339054</v>
      </c>
      <c r="O68" s="25">
        <f t="shared" si="10"/>
        <v>2883053</v>
      </c>
      <c r="P68" s="25">
        <f t="shared" si="10"/>
        <v>4987056.32</v>
      </c>
      <c r="Q68" s="37">
        <f t="shared" si="4"/>
        <v>93.407115193066048</v>
      </c>
    </row>
    <row r="70" spans="1:17" x14ac:dyDescent="0.25">
      <c r="G70" s="100"/>
      <c r="L70" s="100"/>
      <c r="Q70" s="100"/>
    </row>
  </sheetData>
  <mergeCells count="21">
    <mergeCell ref="L9:L10"/>
    <mergeCell ref="M9:N9"/>
    <mergeCell ref="O9:P9"/>
    <mergeCell ref="Q9:Q10"/>
    <mergeCell ref="A68:B68"/>
    <mergeCell ref="A8:A11"/>
    <mergeCell ref="B8:B11"/>
    <mergeCell ref="C8:G8"/>
    <mergeCell ref="H8:L8"/>
    <mergeCell ref="M8:Q8"/>
    <mergeCell ref="C9:D9"/>
    <mergeCell ref="E9:F9"/>
    <mergeCell ref="G9:G10"/>
    <mergeCell ref="H9:I9"/>
    <mergeCell ref="J9:K9"/>
    <mergeCell ref="AC6:AP6"/>
    <mergeCell ref="A1:Q1"/>
    <mergeCell ref="A2:Q2"/>
    <mergeCell ref="A4:Q4"/>
    <mergeCell ref="A5:Q5"/>
    <mergeCell ref="A6:Q6"/>
  </mergeCells>
  <pageMargins left="0.70866141732283472" right="0.70866141732283472" top="0.74803149606299213" bottom="0.74803149606299213" header="0.31496062992125984" footer="0.31496062992125984"/>
  <pageSetup scale="68" orientation="landscape" r:id="rId1"/>
  <colBreaks count="1" manualBreakCount="1">
    <brk id="1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8"/>
  <sheetViews>
    <sheetView topLeftCell="N1" workbookViewId="0">
      <pane ySplit="11" topLeftCell="A63" activePane="bottomLeft" state="frozen"/>
      <selection pane="bottomLeft" activeCell="AH66" sqref="AH66"/>
    </sheetView>
  </sheetViews>
  <sheetFormatPr defaultRowHeight="15" x14ac:dyDescent="0.25"/>
  <cols>
    <col min="1" max="1" width="6.7109375" customWidth="1"/>
    <col min="2" max="2" width="28.7109375" customWidth="1"/>
    <col min="3" max="3" width="7" bestFit="1" customWidth="1"/>
    <col min="4" max="4" width="8" bestFit="1" customWidth="1"/>
    <col min="5" max="5" width="7" bestFit="1" customWidth="1"/>
    <col min="6" max="6" width="9.42578125" bestFit="1" customWidth="1"/>
    <col min="7" max="7" width="9.7109375" customWidth="1"/>
    <col min="8" max="8" width="6" bestFit="1" customWidth="1"/>
    <col min="9" max="9" width="7" bestFit="1" customWidth="1"/>
    <col min="10" max="11" width="6" bestFit="1" customWidth="1"/>
    <col min="12" max="12" width="10" customWidth="1"/>
    <col min="13" max="16" width="7" bestFit="1" customWidth="1"/>
    <col min="17" max="17" width="9.42578125" customWidth="1"/>
    <col min="18" max="20" width="7" bestFit="1" customWidth="1"/>
    <col min="21" max="21" width="9.42578125" bestFit="1" customWidth="1"/>
    <col min="22" max="22" width="9.140625" customWidth="1"/>
    <col min="23" max="25" width="7" bestFit="1" customWidth="1"/>
    <col min="27" max="27" width="8.7109375" customWidth="1"/>
    <col min="28" max="30" width="8" bestFit="1" customWidth="1"/>
    <col min="31" max="31" width="8.85546875" customWidth="1"/>
    <col min="32" max="32" width="9.140625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</row>
    <row r="2" spans="1:42" ht="15" customHeight="1" thickBot="1" x14ac:dyDescent="0.3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</row>
    <row r="3" spans="1:42" ht="15.75" thickBot="1" x14ac:dyDescent="0.3">
      <c r="A3" s="1"/>
      <c r="AF3" s="17" t="s">
        <v>315</v>
      </c>
    </row>
    <row r="4" spans="1:42" ht="15" customHeight="1" x14ac:dyDescent="0.25">
      <c r="A4" s="288" t="s">
        <v>160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</row>
    <row r="6" spans="1:42" ht="15" customHeight="1" x14ac:dyDescent="0.25">
      <c r="A6" s="280" t="s">
        <v>4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</row>
    <row r="8" spans="1:42" ht="15" customHeight="1" x14ac:dyDescent="0.25">
      <c r="A8" s="283" t="s">
        <v>6</v>
      </c>
      <c r="B8" s="283" t="s">
        <v>7</v>
      </c>
      <c r="C8" s="285" t="s">
        <v>93</v>
      </c>
      <c r="D8" s="286"/>
      <c r="E8" s="286"/>
      <c r="F8" s="286"/>
      <c r="G8" s="287"/>
      <c r="H8" s="285" t="s">
        <v>134</v>
      </c>
      <c r="I8" s="286"/>
      <c r="J8" s="286"/>
      <c r="K8" s="286"/>
      <c r="L8" s="287"/>
      <c r="M8" s="285" t="s">
        <v>133</v>
      </c>
      <c r="N8" s="286"/>
      <c r="O8" s="286"/>
      <c r="P8" s="286"/>
      <c r="Q8" s="287"/>
      <c r="R8" s="285" t="s">
        <v>79</v>
      </c>
      <c r="S8" s="286"/>
      <c r="T8" s="286"/>
      <c r="U8" s="286"/>
      <c r="V8" s="287"/>
      <c r="W8" s="285" t="s">
        <v>169</v>
      </c>
      <c r="X8" s="286"/>
      <c r="Y8" s="286"/>
      <c r="Z8" s="286"/>
      <c r="AA8" s="287"/>
      <c r="AB8" s="285" t="s">
        <v>170</v>
      </c>
      <c r="AC8" s="286"/>
      <c r="AD8" s="286"/>
      <c r="AE8" s="286"/>
      <c r="AF8" s="287"/>
    </row>
    <row r="9" spans="1:42" ht="30" customHeight="1" x14ac:dyDescent="0.25">
      <c r="A9" s="303"/>
      <c r="B9" s="303"/>
      <c r="C9" s="285" t="s">
        <v>164</v>
      </c>
      <c r="D9" s="287"/>
      <c r="E9" s="285" t="s">
        <v>165</v>
      </c>
      <c r="F9" s="287"/>
      <c r="G9" s="283" t="s">
        <v>166</v>
      </c>
      <c r="H9" s="285" t="s">
        <v>164</v>
      </c>
      <c r="I9" s="287"/>
      <c r="J9" s="285" t="s">
        <v>165</v>
      </c>
      <c r="K9" s="287"/>
      <c r="L9" s="283" t="s">
        <v>166</v>
      </c>
      <c r="M9" s="285" t="s">
        <v>164</v>
      </c>
      <c r="N9" s="287"/>
      <c r="O9" s="285" t="s">
        <v>165</v>
      </c>
      <c r="P9" s="287"/>
      <c r="Q9" s="283" t="s">
        <v>166</v>
      </c>
      <c r="R9" s="285" t="s">
        <v>164</v>
      </c>
      <c r="S9" s="287"/>
      <c r="T9" s="285" t="s">
        <v>165</v>
      </c>
      <c r="U9" s="287"/>
      <c r="V9" s="283" t="s">
        <v>166</v>
      </c>
      <c r="W9" s="285" t="s">
        <v>164</v>
      </c>
      <c r="X9" s="287"/>
      <c r="Y9" s="285" t="s">
        <v>165</v>
      </c>
      <c r="Z9" s="287"/>
      <c r="AA9" s="283" t="s">
        <v>166</v>
      </c>
      <c r="AB9" s="285" t="s">
        <v>164</v>
      </c>
      <c r="AC9" s="287"/>
      <c r="AD9" s="285" t="s">
        <v>165</v>
      </c>
      <c r="AE9" s="287"/>
      <c r="AF9" s="283" t="s">
        <v>166</v>
      </c>
    </row>
    <row r="10" spans="1:42" x14ac:dyDescent="0.25">
      <c r="A10" s="303"/>
      <c r="B10" s="303"/>
      <c r="C10" s="2" t="s">
        <v>167</v>
      </c>
      <c r="D10" s="2" t="s">
        <v>168</v>
      </c>
      <c r="E10" s="2" t="s">
        <v>167</v>
      </c>
      <c r="F10" s="2" t="s">
        <v>168</v>
      </c>
      <c r="G10" s="284"/>
      <c r="H10" s="2" t="s">
        <v>167</v>
      </c>
      <c r="I10" s="2" t="s">
        <v>168</v>
      </c>
      <c r="J10" s="2" t="s">
        <v>167</v>
      </c>
      <c r="K10" s="2" t="s">
        <v>168</v>
      </c>
      <c r="L10" s="284"/>
      <c r="M10" s="2" t="s">
        <v>167</v>
      </c>
      <c r="N10" s="2" t="s">
        <v>168</v>
      </c>
      <c r="O10" s="2" t="s">
        <v>167</v>
      </c>
      <c r="P10" s="2" t="s">
        <v>168</v>
      </c>
      <c r="Q10" s="284"/>
      <c r="R10" s="2" t="s">
        <v>167</v>
      </c>
      <c r="S10" s="2" t="s">
        <v>168</v>
      </c>
      <c r="T10" s="2" t="s">
        <v>167</v>
      </c>
      <c r="U10" s="2" t="s">
        <v>168</v>
      </c>
      <c r="V10" s="284"/>
      <c r="W10" s="2" t="s">
        <v>167</v>
      </c>
      <c r="X10" s="2" t="s">
        <v>168</v>
      </c>
      <c r="Y10" s="2" t="s">
        <v>167</v>
      </c>
      <c r="Z10" s="2" t="s">
        <v>168</v>
      </c>
      <c r="AA10" s="284"/>
      <c r="AB10" s="2" t="s">
        <v>167</v>
      </c>
      <c r="AC10" s="2" t="s">
        <v>168</v>
      </c>
      <c r="AD10" s="2" t="s">
        <v>167</v>
      </c>
      <c r="AE10" s="2" t="s">
        <v>168</v>
      </c>
      <c r="AF10" s="284"/>
    </row>
    <row r="11" spans="1:42" x14ac:dyDescent="0.25">
      <c r="A11" s="284"/>
      <c r="B11" s="284"/>
      <c r="AF11" s="6"/>
    </row>
    <row r="12" spans="1:42" ht="15" customHeight="1" x14ac:dyDescent="0.25">
      <c r="A12" s="3">
        <v>1</v>
      </c>
      <c r="B12" s="3" t="s">
        <v>13</v>
      </c>
      <c r="C12" s="4">
        <v>10691</v>
      </c>
      <c r="D12" s="4">
        <v>30506</v>
      </c>
      <c r="E12" s="4">
        <v>21556</v>
      </c>
      <c r="F12" s="4">
        <v>106130</v>
      </c>
      <c r="G12" s="34">
        <f>F12/D12*100</f>
        <v>347.89877401166984</v>
      </c>
      <c r="H12" s="4">
        <v>1342</v>
      </c>
      <c r="I12" s="4">
        <v>4471</v>
      </c>
      <c r="J12" s="4">
        <v>1774</v>
      </c>
      <c r="K12" s="4">
        <v>5104</v>
      </c>
      <c r="L12" s="34">
        <f>K12/I12*100</f>
        <v>114.15790650861103</v>
      </c>
      <c r="M12" s="4">
        <v>5173</v>
      </c>
      <c r="N12" s="4">
        <v>13113</v>
      </c>
      <c r="O12" s="4">
        <v>2650</v>
      </c>
      <c r="P12" s="4">
        <v>23149</v>
      </c>
      <c r="Q12" s="34">
        <f>P12/N12*100</f>
        <v>176.53473652100968</v>
      </c>
      <c r="R12" s="4">
        <v>5490</v>
      </c>
      <c r="S12" s="4">
        <v>8714</v>
      </c>
      <c r="T12" s="4">
        <v>19853</v>
      </c>
      <c r="U12" s="4">
        <v>28206</v>
      </c>
      <c r="V12" s="34">
        <f>U12/S12*100</f>
        <v>323.6860224925407</v>
      </c>
      <c r="W12" s="27">
        <f>R12+M12+H12</f>
        <v>12005</v>
      </c>
      <c r="X12" s="27">
        <f t="shared" ref="X12:Z27" si="0">S12+N12+I12</f>
        <v>26298</v>
      </c>
      <c r="Y12" s="27">
        <f t="shared" si="0"/>
        <v>24277</v>
      </c>
      <c r="Z12" s="27">
        <f t="shared" si="0"/>
        <v>56459</v>
      </c>
      <c r="AA12" s="34">
        <f>Z12/X12*100</f>
        <v>214.68932998707126</v>
      </c>
      <c r="AB12" s="27">
        <f>W12+C12+'11A.ACP AGRI'!M12</f>
        <v>82646</v>
      </c>
      <c r="AC12" s="27">
        <f>X12+D12+'11A.ACP AGRI'!N12</f>
        <v>152272</v>
      </c>
      <c r="AD12" s="27">
        <f>Y12+E12+'11A.ACP AGRI'!O12</f>
        <v>95054</v>
      </c>
      <c r="AE12" s="27">
        <f>Z12+F12+'11A.ACP AGRI'!P12</f>
        <v>304415</v>
      </c>
      <c r="AF12" s="34">
        <f>AE12/AC12*100</f>
        <v>199.91528317747191</v>
      </c>
    </row>
    <row r="13" spans="1:42" ht="15" customHeight="1" x14ac:dyDescent="0.25">
      <c r="A13" s="3">
        <v>2</v>
      </c>
      <c r="B13" s="3" t="s">
        <v>14</v>
      </c>
      <c r="C13" s="4">
        <v>842</v>
      </c>
      <c r="D13" s="4">
        <v>3075</v>
      </c>
      <c r="E13" s="4">
        <v>842</v>
      </c>
      <c r="F13" s="4">
        <v>9751</v>
      </c>
      <c r="G13" s="34">
        <f t="shared" ref="G13:G68" si="1">F13/D13*100</f>
        <v>317.10569105691053</v>
      </c>
      <c r="H13" s="4">
        <v>157</v>
      </c>
      <c r="I13" s="4">
        <v>514</v>
      </c>
      <c r="J13" s="4">
        <v>157</v>
      </c>
      <c r="K13" s="4">
        <v>404</v>
      </c>
      <c r="L13" s="34">
        <f t="shared" ref="L13:L68" si="2">K13/I13*100</f>
        <v>78.599221789883273</v>
      </c>
      <c r="M13" s="4">
        <v>483</v>
      </c>
      <c r="N13" s="4">
        <v>1574</v>
      </c>
      <c r="O13" s="4">
        <v>483</v>
      </c>
      <c r="P13" s="4">
        <v>5251</v>
      </c>
      <c r="Q13" s="34">
        <f t="shared" ref="Q13:Q68" si="3">P13/N13*100</f>
        <v>333.60864040660738</v>
      </c>
      <c r="R13" s="4">
        <v>427</v>
      </c>
      <c r="S13" s="4">
        <v>936</v>
      </c>
      <c r="T13" s="4">
        <v>427</v>
      </c>
      <c r="U13" s="4">
        <v>0</v>
      </c>
      <c r="V13" s="34">
        <f t="shared" ref="V13:V68" si="4">U13/S13*100</f>
        <v>0</v>
      </c>
      <c r="W13" s="27">
        <f t="shared" ref="W13:Z66" si="5">R13+M13+H13</f>
        <v>1067</v>
      </c>
      <c r="X13" s="27">
        <f t="shared" si="0"/>
        <v>3024</v>
      </c>
      <c r="Y13" s="27">
        <f t="shared" si="0"/>
        <v>1067</v>
      </c>
      <c r="Z13" s="27">
        <f t="shared" si="0"/>
        <v>5655</v>
      </c>
      <c r="AA13" s="34">
        <f t="shared" ref="AA13:AA68" si="6">Z13/X13*100</f>
        <v>187.00396825396825</v>
      </c>
      <c r="AB13" s="27">
        <f>W13+C13+'11A.ACP AGRI'!M13</f>
        <v>2928</v>
      </c>
      <c r="AC13" s="27">
        <f>X13+D13+'11A.ACP AGRI'!N13</f>
        <v>8074</v>
      </c>
      <c r="AD13" s="27">
        <f>Y13+E13+'11A.ACP AGRI'!O13</f>
        <v>2488</v>
      </c>
      <c r="AE13" s="27">
        <f>Z13+F13+'11A.ACP AGRI'!P13</f>
        <v>16605</v>
      </c>
      <c r="AF13" s="34">
        <f t="shared" ref="AF13:AF68" si="7">AE13/AC13*100</f>
        <v>205.66014367104285</v>
      </c>
    </row>
    <row r="14" spans="1:42" ht="15" customHeight="1" x14ac:dyDescent="0.25">
      <c r="A14" s="3">
        <v>3</v>
      </c>
      <c r="B14" s="3" t="s">
        <v>15</v>
      </c>
      <c r="C14" s="4">
        <v>8710</v>
      </c>
      <c r="D14" s="4">
        <v>30353</v>
      </c>
      <c r="E14" s="4">
        <v>16009</v>
      </c>
      <c r="F14" s="4">
        <v>169250</v>
      </c>
      <c r="G14" s="34">
        <f t="shared" si="1"/>
        <v>557.60550851645633</v>
      </c>
      <c r="H14" s="4">
        <v>1128</v>
      </c>
      <c r="I14" s="4">
        <v>3483</v>
      </c>
      <c r="J14" s="4">
        <v>1659</v>
      </c>
      <c r="K14" s="4">
        <v>3903</v>
      </c>
      <c r="L14" s="34">
        <f t="shared" si="2"/>
        <v>112.05857019810507</v>
      </c>
      <c r="M14" s="4">
        <v>3382</v>
      </c>
      <c r="N14" s="4">
        <v>11280</v>
      </c>
      <c r="O14" s="4">
        <v>14787</v>
      </c>
      <c r="P14" s="4">
        <v>41117</v>
      </c>
      <c r="Q14" s="34">
        <f t="shared" si="3"/>
        <v>364.51241134751774</v>
      </c>
      <c r="R14" s="4">
        <v>4098</v>
      </c>
      <c r="S14" s="4">
        <v>8698</v>
      </c>
      <c r="T14" s="4">
        <v>302</v>
      </c>
      <c r="U14" s="4">
        <v>2436</v>
      </c>
      <c r="V14" s="34">
        <f t="shared" si="4"/>
        <v>28.006438261669349</v>
      </c>
      <c r="W14" s="27">
        <f t="shared" si="5"/>
        <v>8608</v>
      </c>
      <c r="X14" s="27">
        <f t="shared" si="0"/>
        <v>23461</v>
      </c>
      <c r="Y14" s="27">
        <f t="shared" si="0"/>
        <v>16748</v>
      </c>
      <c r="Z14" s="27">
        <f t="shared" si="0"/>
        <v>47456</v>
      </c>
      <c r="AA14" s="34">
        <f t="shared" si="6"/>
        <v>202.27611781253998</v>
      </c>
      <c r="AB14" s="27">
        <f>W14+C14+'11A.ACP AGRI'!M14</f>
        <v>51595</v>
      </c>
      <c r="AC14" s="27">
        <f>X14+D14+'11A.ACP AGRI'!N14</f>
        <v>131017</v>
      </c>
      <c r="AD14" s="27">
        <f>Y14+E14+'11A.ACP AGRI'!O14</f>
        <v>66885</v>
      </c>
      <c r="AE14" s="27">
        <f>Z14+F14+'11A.ACP AGRI'!P14</f>
        <v>303587</v>
      </c>
      <c r="AF14" s="34">
        <f t="shared" si="7"/>
        <v>231.71573154628788</v>
      </c>
    </row>
    <row r="15" spans="1:42" ht="15" customHeight="1" x14ac:dyDescent="0.25">
      <c r="A15" s="3">
        <v>4</v>
      </c>
      <c r="B15" s="3" t="s">
        <v>16</v>
      </c>
      <c r="C15" s="4">
        <v>20621</v>
      </c>
      <c r="D15" s="4">
        <v>72638</v>
      </c>
      <c r="E15" s="4">
        <v>9154</v>
      </c>
      <c r="F15" s="4">
        <v>23870</v>
      </c>
      <c r="G15" s="34">
        <f t="shared" si="1"/>
        <v>32.861587598777497</v>
      </c>
      <c r="H15" s="4">
        <v>1926</v>
      </c>
      <c r="I15" s="4">
        <v>5519</v>
      </c>
      <c r="J15" s="4">
        <v>1170</v>
      </c>
      <c r="K15" s="4">
        <v>905</v>
      </c>
      <c r="L15" s="34">
        <f t="shared" si="2"/>
        <v>16.397898169958324</v>
      </c>
      <c r="M15" s="4">
        <v>5693</v>
      </c>
      <c r="N15" s="4">
        <v>16882</v>
      </c>
      <c r="O15" s="4">
        <v>16215</v>
      </c>
      <c r="P15" s="4">
        <v>14376</v>
      </c>
      <c r="Q15" s="34">
        <f t="shared" si="3"/>
        <v>85.155787229001305</v>
      </c>
      <c r="R15" s="4">
        <v>6069</v>
      </c>
      <c r="S15" s="4">
        <v>11573</v>
      </c>
      <c r="T15" s="4">
        <v>492</v>
      </c>
      <c r="U15" s="4">
        <v>363</v>
      </c>
      <c r="V15" s="34">
        <f t="shared" si="4"/>
        <v>3.1366110775079927</v>
      </c>
      <c r="W15" s="27">
        <f t="shared" si="5"/>
        <v>13688</v>
      </c>
      <c r="X15" s="27">
        <f t="shared" si="0"/>
        <v>33974</v>
      </c>
      <c r="Y15" s="27">
        <f t="shared" si="0"/>
        <v>17877</v>
      </c>
      <c r="Z15" s="27">
        <f t="shared" si="0"/>
        <v>15644</v>
      </c>
      <c r="AA15" s="34">
        <f t="shared" si="6"/>
        <v>46.0469771001354</v>
      </c>
      <c r="AB15" s="27">
        <f>W15+C15+'11A.ACP AGRI'!M15</f>
        <v>219974</v>
      </c>
      <c r="AC15" s="27">
        <f>X15+D15+'11A.ACP AGRI'!N15</f>
        <v>592155</v>
      </c>
      <c r="AD15" s="27">
        <f>Y15+E15+'11A.ACP AGRI'!O15</f>
        <v>618754</v>
      </c>
      <c r="AE15" s="27">
        <f>Z15+F15+'11A.ACP AGRI'!P15</f>
        <v>392796</v>
      </c>
      <c r="AF15" s="34">
        <f t="shared" si="7"/>
        <v>66.333308002127822</v>
      </c>
    </row>
    <row r="16" spans="1:42" ht="15" customHeight="1" x14ac:dyDescent="0.25">
      <c r="A16" s="3">
        <v>5</v>
      </c>
      <c r="B16" s="3" t="s">
        <v>17</v>
      </c>
      <c r="C16" s="4">
        <v>11161</v>
      </c>
      <c r="D16" s="4">
        <v>34349</v>
      </c>
      <c r="E16" s="4">
        <v>5586</v>
      </c>
      <c r="F16" s="4">
        <v>41246</v>
      </c>
      <c r="G16" s="34">
        <f t="shared" si="1"/>
        <v>120.07918716702089</v>
      </c>
      <c r="H16" s="4">
        <v>694</v>
      </c>
      <c r="I16" s="4">
        <v>1876</v>
      </c>
      <c r="J16" s="4">
        <v>552</v>
      </c>
      <c r="K16" s="4">
        <v>1011</v>
      </c>
      <c r="L16" s="34">
        <f t="shared" si="2"/>
        <v>53.891257995735607</v>
      </c>
      <c r="M16" s="4">
        <v>3128</v>
      </c>
      <c r="N16" s="4">
        <v>7305</v>
      </c>
      <c r="O16" s="4">
        <v>5352</v>
      </c>
      <c r="P16" s="4">
        <v>8508</v>
      </c>
      <c r="Q16" s="34">
        <f t="shared" si="3"/>
        <v>116.46817248459959</v>
      </c>
      <c r="R16" s="4">
        <v>5350</v>
      </c>
      <c r="S16" s="4">
        <v>7158</v>
      </c>
      <c r="T16" s="4">
        <v>4899</v>
      </c>
      <c r="U16" s="4">
        <v>6267.24</v>
      </c>
      <c r="V16" s="34">
        <f t="shared" si="4"/>
        <v>87.555741827326059</v>
      </c>
      <c r="W16" s="27">
        <f t="shared" si="5"/>
        <v>9172</v>
      </c>
      <c r="X16" s="27">
        <f t="shared" si="0"/>
        <v>16339</v>
      </c>
      <c r="Y16" s="27">
        <f t="shared" si="0"/>
        <v>10803</v>
      </c>
      <c r="Z16" s="27">
        <f t="shared" si="0"/>
        <v>15786.24</v>
      </c>
      <c r="AA16" s="34">
        <f t="shared" si="6"/>
        <v>96.616928820613253</v>
      </c>
      <c r="AB16" s="27">
        <f>W16+C16+'11A.ACP AGRI'!M16</f>
        <v>61123</v>
      </c>
      <c r="AC16" s="27">
        <f>X16+D16+'11A.ACP AGRI'!N16</f>
        <v>129929</v>
      </c>
      <c r="AD16" s="27">
        <f>Y16+E16+'11A.ACP AGRI'!O16</f>
        <v>53095</v>
      </c>
      <c r="AE16" s="27">
        <f>Z16+F16+'11A.ACP AGRI'!P16</f>
        <v>128331.23999999999</v>
      </c>
      <c r="AF16" s="34">
        <f t="shared" si="7"/>
        <v>98.770282231064655</v>
      </c>
    </row>
    <row r="17" spans="1:32" x14ac:dyDescent="0.25">
      <c r="A17" s="3">
        <v>6</v>
      </c>
      <c r="B17" s="3" t="s">
        <v>18</v>
      </c>
      <c r="C17" s="4">
        <v>4293</v>
      </c>
      <c r="D17" s="4">
        <v>12444</v>
      </c>
      <c r="E17" s="4">
        <v>9724</v>
      </c>
      <c r="F17" s="4">
        <v>69238</v>
      </c>
      <c r="G17" s="34">
        <f t="shared" si="1"/>
        <v>556.39665702346508</v>
      </c>
      <c r="H17" s="4">
        <v>524</v>
      </c>
      <c r="I17" s="4">
        <v>1697</v>
      </c>
      <c r="J17" s="4">
        <v>1835</v>
      </c>
      <c r="K17" s="4">
        <v>4251</v>
      </c>
      <c r="L17" s="34">
        <f t="shared" si="2"/>
        <v>250.50088391278726</v>
      </c>
      <c r="M17" s="4">
        <v>2764</v>
      </c>
      <c r="N17" s="4">
        <v>6828</v>
      </c>
      <c r="O17" s="4">
        <v>6953</v>
      </c>
      <c r="P17" s="4">
        <v>64976</v>
      </c>
      <c r="Q17" s="34">
        <f t="shared" si="3"/>
        <v>951.61101347393094</v>
      </c>
      <c r="R17" s="4">
        <v>2446</v>
      </c>
      <c r="S17" s="4">
        <v>4489</v>
      </c>
      <c r="T17" s="4">
        <v>1899</v>
      </c>
      <c r="U17" s="4">
        <v>1650</v>
      </c>
      <c r="V17" s="34">
        <f t="shared" si="4"/>
        <v>36.756515927823571</v>
      </c>
      <c r="W17" s="27">
        <f t="shared" si="5"/>
        <v>5734</v>
      </c>
      <c r="X17" s="27">
        <f t="shared" si="0"/>
        <v>13014</v>
      </c>
      <c r="Y17" s="27">
        <f t="shared" si="0"/>
        <v>10687</v>
      </c>
      <c r="Z17" s="27">
        <f t="shared" si="0"/>
        <v>70877</v>
      </c>
      <c r="AA17" s="34">
        <f t="shared" si="6"/>
        <v>544.62117719379125</v>
      </c>
      <c r="AB17" s="27">
        <f>W17+C17+'11A.ACP AGRI'!M17</f>
        <v>31363</v>
      </c>
      <c r="AC17" s="27">
        <f>X17+D17+'11A.ACP AGRI'!N17</f>
        <v>66288</v>
      </c>
      <c r="AD17" s="27">
        <f>Y17+E17+'11A.ACP AGRI'!O17</f>
        <v>53134</v>
      </c>
      <c r="AE17" s="27">
        <f>Z17+F17+'11A.ACP AGRI'!P17</f>
        <v>220592</v>
      </c>
      <c r="AF17" s="34">
        <f t="shared" si="7"/>
        <v>332.77818006275646</v>
      </c>
    </row>
    <row r="18" spans="1:32" x14ac:dyDescent="0.25">
      <c r="A18" s="3">
        <v>7</v>
      </c>
      <c r="B18" s="3" t="s">
        <v>19</v>
      </c>
      <c r="C18" s="4">
        <v>17378</v>
      </c>
      <c r="D18" s="4">
        <v>58757</v>
      </c>
      <c r="E18" s="4">
        <v>24967</v>
      </c>
      <c r="F18" s="4">
        <v>157490</v>
      </c>
      <c r="G18" s="34">
        <f t="shared" si="1"/>
        <v>268.03614888438824</v>
      </c>
      <c r="H18" s="4">
        <v>2643</v>
      </c>
      <c r="I18" s="4">
        <v>6988</v>
      </c>
      <c r="J18" s="4">
        <v>1373</v>
      </c>
      <c r="K18" s="4">
        <v>4821</v>
      </c>
      <c r="L18" s="34">
        <f t="shared" si="2"/>
        <v>68.989696622781921</v>
      </c>
      <c r="M18" s="4">
        <v>9412</v>
      </c>
      <c r="N18" s="4">
        <v>23635</v>
      </c>
      <c r="O18" s="4">
        <v>34792</v>
      </c>
      <c r="P18" s="4">
        <v>32950</v>
      </c>
      <c r="Q18" s="34">
        <f t="shared" si="3"/>
        <v>139.41188914745081</v>
      </c>
      <c r="R18" s="4">
        <v>13094</v>
      </c>
      <c r="S18" s="4">
        <v>22863</v>
      </c>
      <c r="T18" s="4">
        <v>48151</v>
      </c>
      <c r="U18" s="4">
        <v>127961</v>
      </c>
      <c r="V18" s="34">
        <f t="shared" si="4"/>
        <v>559.68595547390987</v>
      </c>
      <c r="W18" s="27">
        <f t="shared" si="5"/>
        <v>25149</v>
      </c>
      <c r="X18" s="27">
        <f t="shared" si="0"/>
        <v>53486</v>
      </c>
      <c r="Y18" s="27">
        <f t="shared" si="0"/>
        <v>84316</v>
      </c>
      <c r="Z18" s="27">
        <f t="shared" si="0"/>
        <v>165732</v>
      </c>
      <c r="AA18" s="34">
        <f t="shared" si="6"/>
        <v>309.86052424933627</v>
      </c>
      <c r="AB18" s="27">
        <f>W18+C18+'11A.ACP AGRI'!M18</f>
        <v>258709</v>
      </c>
      <c r="AC18" s="27">
        <f>X18+D18+'11A.ACP AGRI'!N18</f>
        <v>510201</v>
      </c>
      <c r="AD18" s="27">
        <f>Y18+E18+'11A.ACP AGRI'!O18</f>
        <v>333414</v>
      </c>
      <c r="AE18" s="27">
        <f>Z18+F18+'11A.ACP AGRI'!P18</f>
        <v>734090</v>
      </c>
      <c r="AF18" s="34">
        <f t="shared" si="7"/>
        <v>143.88250905035466</v>
      </c>
    </row>
    <row r="19" spans="1:32" x14ac:dyDescent="0.25">
      <c r="A19" s="3">
        <v>8</v>
      </c>
      <c r="B19" s="3" t="s">
        <v>20</v>
      </c>
      <c r="C19" s="4">
        <v>1525</v>
      </c>
      <c r="D19" s="4">
        <v>4817</v>
      </c>
      <c r="E19" s="4">
        <v>1525</v>
      </c>
      <c r="F19" s="4">
        <v>4817</v>
      </c>
      <c r="G19" s="34">
        <f t="shared" si="1"/>
        <v>100</v>
      </c>
      <c r="H19" s="4">
        <v>310</v>
      </c>
      <c r="I19" s="4">
        <v>885</v>
      </c>
      <c r="J19" s="4">
        <v>310</v>
      </c>
      <c r="K19" s="4">
        <v>885</v>
      </c>
      <c r="L19" s="34">
        <f t="shared" si="2"/>
        <v>100</v>
      </c>
      <c r="M19" s="4">
        <v>931</v>
      </c>
      <c r="N19" s="4">
        <v>2729</v>
      </c>
      <c r="O19" s="4">
        <v>931</v>
      </c>
      <c r="P19" s="4">
        <v>2729</v>
      </c>
      <c r="Q19" s="34">
        <f t="shared" si="3"/>
        <v>100</v>
      </c>
      <c r="R19" s="4">
        <v>1101</v>
      </c>
      <c r="S19" s="4">
        <v>1938</v>
      </c>
      <c r="T19" s="4">
        <v>1101</v>
      </c>
      <c r="U19" s="4">
        <v>1938</v>
      </c>
      <c r="V19" s="34">
        <f t="shared" si="4"/>
        <v>100</v>
      </c>
      <c r="W19" s="27">
        <f t="shared" si="5"/>
        <v>2342</v>
      </c>
      <c r="X19" s="27">
        <f t="shared" si="0"/>
        <v>5552</v>
      </c>
      <c r="Y19" s="27">
        <f t="shared" si="0"/>
        <v>2342</v>
      </c>
      <c r="Z19" s="27">
        <f t="shared" si="0"/>
        <v>5552</v>
      </c>
      <c r="AA19" s="34">
        <f t="shared" si="6"/>
        <v>100</v>
      </c>
      <c r="AB19" s="27">
        <f>W19+C19+'11A.ACP AGRI'!M19</f>
        <v>7954</v>
      </c>
      <c r="AC19" s="27">
        <f>X19+D19+'11A.ACP AGRI'!N19</f>
        <v>20327</v>
      </c>
      <c r="AD19" s="27">
        <f>Y19+E19+'11A.ACP AGRI'!O19</f>
        <v>7954</v>
      </c>
      <c r="AE19" s="27">
        <f>Z19+F19+'11A.ACP AGRI'!P19</f>
        <v>20327</v>
      </c>
      <c r="AF19" s="34">
        <f t="shared" si="7"/>
        <v>100</v>
      </c>
    </row>
    <row r="20" spans="1:32" x14ac:dyDescent="0.25">
      <c r="A20" s="3">
        <v>9</v>
      </c>
      <c r="B20" s="3" t="s">
        <v>21</v>
      </c>
      <c r="C20" s="4">
        <v>3551</v>
      </c>
      <c r="D20" s="4">
        <v>12136</v>
      </c>
      <c r="E20" s="4">
        <v>8757</v>
      </c>
      <c r="F20" s="4">
        <v>40896</v>
      </c>
      <c r="G20" s="34">
        <f t="shared" si="1"/>
        <v>336.98088332234676</v>
      </c>
      <c r="H20" s="4">
        <v>338</v>
      </c>
      <c r="I20" s="4">
        <v>1070</v>
      </c>
      <c r="J20" s="4">
        <v>796</v>
      </c>
      <c r="K20" s="4">
        <v>1800</v>
      </c>
      <c r="L20" s="34">
        <f t="shared" si="2"/>
        <v>168.22429906542055</v>
      </c>
      <c r="M20" s="4">
        <v>1114</v>
      </c>
      <c r="N20" s="4">
        <v>3223</v>
      </c>
      <c r="O20" s="4">
        <v>2144</v>
      </c>
      <c r="P20" s="4">
        <v>11961</v>
      </c>
      <c r="Q20" s="34">
        <f t="shared" si="3"/>
        <v>371.11386906608749</v>
      </c>
      <c r="R20" s="4">
        <v>1226</v>
      </c>
      <c r="S20" s="4">
        <v>2549</v>
      </c>
      <c r="T20" s="4">
        <v>3</v>
      </c>
      <c r="U20" s="4">
        <v>1</v>
      </c>
      <c r="V20" s="34">
        <f t="shared" si="4"/>
        <v>3.9231071008238527E-2</v>
      </c>
      <c r="W20" s="27">
        <f t="shared" si="5"/>
        <v>2678</v>
      </c>
      <c r="X20" s="27">
        <f t="shared" si="0"/>
        <v>6842</v>
      </c>
      <c r="Y20" s="27">
        <f t="shared" si="0"/>
        <v>2943</v>
      </c>
      <c r="Z20" s="27">
        <f t="shared" si="0"/>
        <v>13762</v>
      </c>
      <c r="AA20" s="34">
        <f t="shared" si="6"/>
        <v>201.14001753873137</v>
      </c>
      <c r="AB20" s="27">
        <f>W20+C20+'11A.ACP AGRI'!M20</f>
        <v>15863</v>
      </c>
      <c r="AC20" s="27">
        <f>X20+D20+'11A.ACP AGRI'!N20</f>
        <v>43745</v>
      </c>
      <c r="AD20" s="27">
        <f>Y20+E20+'11A.ACP AGRI'!O20</f>
        <v>21208</v>
      </c>
      <c r="AE20" s="27">
        <f>Z20+F20+'11A.ACP AGRI'!P20</f>
        <v>72658</v>
      </c>
      <c r="AF20" s="34">
        <f t="shared" si="7"/>
        <v>166.09441078980456</v>
      </c>
    </row>
    <row r="21" spans="1:32" x14ac:dyDescent="0.25">
      <c r="A21" s="3">
        <v>10</v>
      </c>
      <c r="B21" s="3" t="s">
        <v>22</v>
      </c>
      <c r="C21" s="4">
        <v>3681</v>
      </c>
      <c r="D21" s="4">
        <v>12143</v>
      </c>
      <c r="E21" s="4">
        <v>2471</v>
      </c>
      <c r="F21" s="4">
        <v>25648</v>
      </c>
      <c r="G21" s="34">
        <f t="shared" si="1"/>
        <v>211.21633863131021</v>
      </c>
      <c r="H21" s="4">
        <v>186</v>
      </c>
      <c r="I21" s="4">
        <v>553</v>
      </c>
      <c r="J21" s="4">
        <v>363</v>
      </c>
      <c r="K21" s="4">
        <v>968</v>
      </c>
      <c r="L21" s="34">
        <f t="shared" si="2"/>
        <v>175.04520795660036</v>
      </c>
      <c r="M21" s="4">
        <v>548</v>
      </c>
      <c r="N21" s="4">
        <v>1865</v>
      </c>
      <c r="O21" s="4">
        <v>4728</v>
      </c>
      <c r="P21" s="4">
        <v>21347</v>
      </c>
      <c r="Q21" s="34">
        <f t="shared" si="3"/>
        <v>1144.6112600536192</v>
      </c>
      <c r="R21" s="4">
        <v>632</v>
      </c>
      <c r="S21" s="4">
        <v>927</v>
      </c>
      <c r="T21" s="4">
        <v>5244</v>
      </c>
      <c r="U21" s="4">
        <v>125745</v>
      </c>
      <c r="V21" s="34">
        <f t="shared" si="4"/>
        <v>13564.724919093851</v>
      </c>
      <c r="W21" s="27">
        <f t="shared" si="5"/>
        <v>1366</v>
      </c>
      <c r="X21" s="27">
        <f t="shared" si="0"/>
        <v>3345</v>
      </c>
      <c r="Y21" s="27">
        <f t="shared" si="0"/>
        <v>10335</v>
      </c>
      <c r="Z21" s="27">
        <f t="shared" si="0"/>
        <v>148060</v>
      </c>
      <c r="AA21" s="34">
        <f t="shared" si="6"/>
        <v>4426.307922272048</v>
      </c>
      <c r="AB21" s="27">
        <f>W21+C21+'11A.ACP AGRI'!M21</f>
        <v>10875</v>
      </c>
      <c r="AC21" s="27">
        <f>X21+D21+'11A.ACP AGRI'!N21</f>
        <v>28384</v>
      </c>
      <c r="AD21" s="27">
        <f>Y21+E21+'11A.ACP AGRI'!O21</f>
        <v>18220</v>
      </c>
      <c r="AE21" s="27">
        <f>Z21+F21+'11A.ACP AGRI'!P21</f>
        <v>205682</v>
      </c>
      <c r="AF21" s="34">
        <f t="shared" si="7"/>
        <v>724.64064261555802</v>
      </c>
    </row>
    <row r="22" spans="1:32" x14ac:dyDescent="0.25">
      <c r="A22" s="3">
        <v>11</v>
      </c>
      <c r="B22" s="3" t="s">
        <v>23</v>
      </c>
      <c r="C22" s="4">
        <v>1550</v>
      </c>
      <c r="D22" s="4">
        <v>4713</v>
      </c>
      <c r="E22" s="4">
        <v>1047</v>
      </c>
      <c r="F22" s="4">
        <v>4462</v>
      </c>
      <c r="G22" s="34">
        <f t="shared" si="1"/>
        <v>94.674305113515814</v>
      </c>
      <c r="H22" s="4">
        <v>207</v>
      </c>
      <c r="I22" s="4">
        <v>617</v>
      </c>
      <c r="J22" s="4">
        <v>127</v>
      </c>
      <c r="K22" s="4">
        <v>276</v>
      </c>
      <c r="L22" s="34">
        <f t="shared" si="2"/>
        <v>44.732576985413289</v>
      </c>
      <c r="M22" s="4">
        <v>485</v>
      </c>
      <c r="N22" s="4">
        <v>1595</v>
      </c>
      <c r="O22" s="4">
        <v>412</v>
      </c>
      <c r="P22" s="4">
        <v>1938</v>
      </c>
      <c r="Q22" s="34">
        <f t="shared" si="3"/>
        <v>121.50470219435736</v>
      </c>
      <c r="R22" s="4">
        <v>425</v>
      </c>
      <c r="S22" s="4">
        <v>783</v>
      </c>
      <c r="T22" s="4">
        <v>2709</v>
      </c>
      <c r="U22" s="4">
        <v>3804</v>
      </c>
      <c r="V22" s="34">
        <f t="shared" si="4"/>
        <v>485.82375478927202</v>
      </c>
      <c r="W22" s="27">
        <f t="shared" si="5"/>
        <v>1117</v>
      </c>
      <c r="X22" s="27">
        <f t="shared" si="0"/>
        <v>2995</v>
      </c>
      <c r="Y22" s="27">
        <f t="shared" si="0"/>
        <v>3248</v>
      </c>
      <c r="Z22" s="27">
        <f t="shared" si="0"/>
        <v>6018</v>
      </c>
      <c r="AA22" s="34">
        <f t="shared" si="6"/>
        <v>200.93489148580969</v>
      </c>
      <c r="AB22" s="27">
        <f>W22+C22+'11A.ACP AGRI'!M22</f>
        <v>6180</v>
      </c>
      <c r="AC22" s="27">
        <f>X22+D22+'11A.ACP AGRI'!N22</f>
        <v>15655</v>
      </c>
      <c r="AD22" s="27">
        <f>Y22+E22+'11A.ACP AGRI'!O22</f>
        <v>6384</v>
      </c>
      <c r="AE22" s="27">
        <f>Z22+F22+'11A.ACP AGRI'!P22</f>
        <v>13529</v>
      </c>
      <c r="AF22" s="34">
        <f t="shared" si="7"/>
        <v>86.419674225487057</v>
      </c>
    </row>
    <row r="23" spans="1:32" x14ac:dyDescent="0.25">
      <c r="A23" s="3">
        <v>12</v>
      </c>
      <c r="B23" s="3" t="s">
        <v>24</v>
      </c>
      <c r="C23" s="4">
        <v>1593</v>
      </c>
      <c r="D23" s="4">
        <v>5500</v>
      </c>
      <c r="E23" s="4">
        <v>2895</v>
      </c>
      <c r="F23" s="4">
        <v>14496</v>
      </c>
      <c r="G23" s="34">
        <f t="shared" si="1"/>
        <v>263.56363636363636</v>
      </c>
      <c r="H23" s="4">
        <v>209</v>
      </c>
      <c r="I23" s="4">
        <v>658</v>
      </c>
      <c r="J23" s="4">
        <v>296</v>
      </c>
      <c r="K23" s="4">
        <v>632</v>
      </c>
      <c r="L23" s="34">
        <f t="shared" si="2"/>
        <v>96.048632218844986</v>
      </c>
      <c r="M23" s="4">
        <v>731</v>
      </c>
      <c r="N23" s="4">
        <v>2248</v>
      </c>
      <c r="O23" s="4">
        <v>1159</v>
      </c>
      <c r="P23" s="4">
        <v>4344</v>
      </c>
      <c r="Q23" s="34">
        <f t="shared" si="3"/>
        <v>193.23843416370107</v>
      </c>
      <c r="R23" s="4">
        <v>1162</v>
      </c>
      <c r="S23" s="4">
        <v>2149</v>
      </c>
      <c r="T23" s="4">
        <v>3022</v>
      </c>
      <c r="U23" s="4">
        <v>4461</v>
      </c>
      <c r="V23" s="34">
        <f t="shared" si="4"/>
        <v>207.58492322010235</v>
      </c>
      <c r="W23" s="27">
        <f t="shared" si="5"/>
        <v>2102</v>
      </c>
      <c r="X23" s="27">
        <f t="shared" si="0"/>
        <v>5055</v>
      </c>
      <c r="Y23" s="27">
        <f t="shared" si="0"/>
        <v>4477</v>
      </c>
      <c r="Z23" s="27">
        <f t="shared" si="0"/>
        <v>9437</v>
      </c>
      <c r="AA23" s="34">
        <f t="shared" si="6"/>
        <v>186.68644906033629</v>
      </c>
      <c r="AB23" s="27">
        <f>W23+C23+'11A.ACP AGRI'!M23</f>
        <v>7575</v>
      </c>
      <c r="AC23" s="27">
        <f>X23+D23+'11A.ACP AGRI'!N23</f>
        <v>18183</v>
      </c>
      <c r="AD23" s="27">
        <f>Y23+E23+'11A.ACP AGRI'!O23</f>
        <v>11524</v>
      </c>
      <c r="AE23" s="27">
        <f>Z23+F23+'11A.ACP AGRI'!P23</f>
        <v>32862</v>
      </c>
      <c r="AF23" s="34">
        <f t="shared" si="7"/>
        <v>180.7292525985811</v>
      </c>
    </row>
    <row r="24" spans="1:32" x14ac:dyDescent="0.25">
      <c r="A24" s="3">
        <v>13</v>
      </c>
      <c r="B24" s="3" t="s">
        <v>25</v>
      </c>
      <c r="C24" s="4">
        <v>3305</v>
      </c>
      <c r="D24" s="4">
        <v>10568</v>
      </c>
      <c r="E24" s="4">
        <v>6879</v>
      </c>
      <c r="F24" s="4">
        <v>42617</v>
      </c>
      <c r="G24" s="34">
        <f t="shared" si="1"/>
        <v>403.26457229371681</v>
      </c>
      <c r="H24" s="4">
        <v>856</v>
      </c>
      <c r="I24" s="4">
        <v>2679</v>
      </c>
      <c r="J24" s="4">
        <v>1934</v>
      </c>
      <c r="K24" s="4">
        <v>3654</v>
      </c>
      <c r="L24" s="34">
        <f t="shared" si="2"/>
        <v>136.39417693169094</v>
      </c>
      <c r="M24" s="4">
        <v>2732</v>
      </c>
      <c r="N24" s="4">
        <v>8391</v>
      </c>
      <c r="O24" s="4">
        <v>5111</v>
      </c>
      <c r="P24" s="4">
        <v>17794</v>
      </c>
      <c r="Q24" s="34">
        <f t="shared" si="3"/>
        <v>212.0605410558932</v>
      </c>
      <c r="R24" s="4">
        <v>3044</v>
      </c>
      <c r="S24" s="4">
        <v>5689</v>
      </c>
      <c r="T24" s="4">
        <v>68</v>
      </c>
      <c r="U24" s="4">
        <v>198</v>
      </c>
      <c r="V24" s="34">
        <f t="shared" si="4"/>
        <v>3.4804007734223945</v>
      </c>
      <c r="W24" s="27">
        <f t="shared" si="5"/>
        <v>6632</v>
      </c>
      <c r="X24" s="27">
        <f t="shared" si="0"/>
        <v>16759</v>
      </c>
      <c r="Y24" s="27">
        <f t="shared" si="0"/>
        <v>7113</v>
      </c>
      <c r="Z24" s="27">
        <f t="shared" si="0"/>
        <v>21646</v>
      </c>
      <c r="AA24" s="34">
        <f t="shared" si="6"/>
        <v>129.16045110090101</v>
      </c>
      <c r="AB24" s="27">
        <f>W24+C24+'11A.ACP AGRI'!M24</f>
        <v>24505</v>
      </c>
      <c r="AC24" s="27">
        <f>X24+D24+'11A.ACP AGRI'!N24</f>
        <v>58112</v>
      </c>
      <c r="AD24" s="27">
        <f>Y24+E24+'11A.ACP AGRI'!O24</f>
        <v>25061</v>
      </c>
      <c r="AE24" s="27">
        <f>Z24+F24+'11A.ACP AGRI'!P24</f>
        <v>98899</v>
      </c>
      <c r="AF24" s="34">
        <f t="shared" si="7"/>
        <v>170.18688050660793</v>
      </c>
    </row>
    <row r="25" spans="1:32" x14ac:dyDescent="0.25">
      <c r="A25" s="3">
        <v>14</v>
      </c>
      <c r="B25" s="3" t="s">
        <v>26</v>
      </c>
      <c r="C25" s="4">
        <v>1640</v>
      </c>
      <c r="D25" s="4">
        <v>5332</v>
      </c>
      <c r="E25" s="4">
        <v>1640</v>
      </c>
      <c r="F25" s="4">
        <v>5329</v>
      </c>
      <c r="G25" s="34">
        <f t="shared" si="1"/>
        <v>99.94373593398349</v>
      </c>
      <c r="H25" s="4">
        <v>348</v>
      </c>
      <c r="I25" s="4">
        <v>1059</v>
      </c>
      <c r="J25" s="4">
        <v>348</v>
      </c>
      <c r="K25" s="4">
        <v>1048</v>
      </c>
      <c r="L25" s="34">
        <f t="shared" si="2"/>
        <v>98.961284230406051</v>
      </c>
      <c r="M25" s="4">
        <v>847</v>
      </c>
      <c r="N25" s="4">
        <v>2635</v>
      </c>
      <c r="O25" s="4">
        <v>847</v>
      </c>
      <c r="P25" s="4">
        <v>2700</v>
      </c>
      <c r="Q25" s="34">
        <f t="shared" si="3"/>
        <v>102.46679316888046</v>
      </c>
      <c r="R25" s="4">
        <v>1856</v>
      </c>
      <c r="S25" s="4">
        <v>3085</v>
      </c>
      <c r="T25" s="4">
        <v>1856</v>
      </c>
      <c r="U25" s="4">
        <v>3122</v>
      </c>
      <c r="V25" s="34">
        <f t="shared" si="4"/>
        <v>101.19935170178283</v>
      </c>
      <c r="W25" s="27">
        <f t="shared" si="5"/>
        <v>3051</v>
      </c>
      <c r="X25" s="27">
        <f t="shared" si="0"/>
        <v>6779</v>
      </c>
      <c r="Y25" s="27">
        <f t="shared" si="0"/>
        <v>3051</v>
      </c>
      <c r="Z25" s="27">
        <f t="shared" si="0"/>
        <v>6870</v>
      </c>
      <c r="AA25" s="34">
        <f t="shared" si="6"/>
        <v>101.34238088213601</v>
      </c>
      <c r="AB25" s="27">
        <f>W25+C25+'11A.ACP AGRI'!M25</f>
        <v>11185</v>
      </c>
      <c r="AC25" s="27">
        <f>X25+D25+'11A.ACP AGRI'!N25</f>
        <v>26036</v>
      </c>
      <c r="AD25" s="27">
        <f>Y25+E25+'11A.ACP AGRI'!O25</f>
        <v>11185</v>
      </c>
      <c r="AE25" s="27">
        <f>Z25+F25+'11A.ACP AGRI'!P25</f>
        <v>27311</v>
      </c>
      <c r="AF25" s="34">
        <f t="shared" si="7"/>
        <v>104.89706560147486</v>
      </c>
    </row>
    <row r="26" spans="1:32" x14ac:dyDescent="0.25">
      <c r="A26" s="3">
        <v>15</v>
      </c>
      <c r="B26" s="3" t="s">
        <v>27</v>
      </c>
      <c r="C26" s="4">
        <v>23674</v>
      </c>
      <c r="D26" s="4">
        <v>80789</v>
      </c>
      <c r="E26" s="4">
        <v>23674</v>
      </c>
      <c r="F26" s="4">
        <v>80789</v>
      </c>
      <c r="G26" s="34">
        <f t="shared" si="1"/>
        <v>100</v>
      </c>
      <c r="H26" s="4">
        <v>1566</v>
      </c>
      <c r="I26" s="4">
        <v>4940</v>
      </c>
      <c r="J26" s="4">
        <v>1566</v>
      </c>
      <c r="K26" s="4">
        <v>4939</v>
      </c>
      <c r="L26" s="34">
        <f t="shared" si="2"/>
        <v>99.979757085020239</v>
      </c>
      <c r="M26" s="4">
        <v>10487</v>
      </c>
      <c r="N26" s="4">
        <v>31486</v>
      </c>
      <c r="O26" s="4">
        <v>10487</v>
      </c>
      <c r="P26" s="4">
        <v>31485</v>
      </c>
      <c r="Q26" s="34">
        <f t="shared" si="3"/>
        <v>99.996823985263291</v>
      </c>
      <c r="R26" s="4">
        <v>9474</v>
      </c>
      <c r="S26" s="4">
        <v>24763</v>
      </c>
      <c r="T26" s="4">
        <v>9474</v>
      </c>
      <c r="U26" s="4">
        <v>24762</v>
      </c>
      <c r="V26" s="34">
        <f t="shared" si="4"/>
        <v>99.995961717077904</v>
      </c>
      <c r="W26" s="27">
        <f t="shared" si="5"/>
        <v>21527</v>
      </c>
      <c r="X26" s="27">
        <f t="shared" si="0"/>
        <v>61189</v>
      </c>
      <c r="Y26" s="27">
        <f t="shared" si="0"/>
        <v>21527</v>
      </c>
      <c r="Z26" s="27">
        <f t="shared" si="0"/>
        <v>61186</v>
      </c>
      <c r="AA26" s="34">
        <f t="shared" si="6"/>
        <v>99.99509715798591</v>
      </c>
      <c r="AB26" s="27">
        <f>W26+C26+'11A.ACP AGRI'!M26</f>
        <v>130796</v>
      </c>
      <c r="AC26" s="27">
        <f>X26+D26+'11A.ACP AGRI'!N26</f>
        <v>321271</v>
      </c>
      <c r="AD26" s="27">
        <f>Y26+E26+'11A.ACP AGRI'!O26</f>
        <v>130796</v>
      </c>
      <c r="AE26" s="27">
        <f>Z26+F26+'11A.ACP AGRI'!P26</f>
        <v>321267</v>
      </c>
      <c r="AF26" s="34">
        <f t="shared" si="7"/>
        <v>99.998754945202023</v>
      </c>
    </row>
    <row r="27" spans="1:32" x14ac:dyDescent="0.25">
      <c r="A27" s="3">
        <v>16</v>
      </c>
      <c r="B27" s="3" t="s">
        <v>28</v>
      </c>
      <c r="C27" s="4">
        <v>2970</v>
      </c>
      <c r="D27" s="4">
        <v>10393</v>
      </c>
      <c r="E27" s="4">
        <v>1459</v>
      </c>
      <c r="F27" s="4">
        <v>10000</v>
      </c>
      <c r="G27" s="34">
        <f t="shared" si="1"/>
        <v>96.2186086789185</v>
      </c>
      <c r="H27" s="4">
        <v>426</v>
      </c>
      <c r="I27" s="4">
        <v>1255</v>
      </c>
      <c r="J27" s="4">
        <v>88</v>
      </c>
      <c r="K27" s="4">
        <v>200</v>
      </c>
      <c r="L27" s="34">
        <f t="shared" si="2"/>
        <v>15.936254980079681</v>
      </c>
      <c r="M27" s="4">
        <v>1259</v>
      </c>
      <c r="N27" s="4">
        <v>3785</v>
      </c>
      <c r="O27" s="4">
        <v>1854</v>
      </c>
      <c r="P27" s="4">
        <v>2800</v>
      </c>
      <c r="Q27" s="34">
        <f t="shared" si="3"/>
        <v>73.97622192866578</v>
      </c>
      <c r="R27" s="4">
        <v>2183</v>
      </c>
      <c r="S27" s="4">
        <v>3117</v>
      </c>
      <c r="T27" s="4">
        <v>116</v>
      </c>
      <c r="U27" s="4">
        <v>50</v>
      </c>
      <c r="V27" s="34">
        <f t="shared" si="4"/>
        <v>1.6041065126724416</v>
      </c>
      <c r="W27" s="27">
        <f t="shared" si="5"/>
        <v>3868</v>
      </c>
      <c r="X27" s="27">
        <f t="shared" si="0"/>
        <v>8157</v>
      </c>
      <c r="Y27" s="27">
        <f t="shared" si="0"/>
        <v>2058</v>
      </c>
      <c r="Z27" s="27">
        <f t="shared" si="0"/>
        <v>3050</v>
      </c>
      <c r="AA27" s="34">
        <f t="shared" si="6"/>
        <v>37.39119774426873</v>
      </c>
      <c r="AB27" s="27">
        <f>W27+C27+'11A.ACP AGRI'!M27</f>
        <v>22351</v>
      </c>
      <c r="AC27" s="27">
        <f>X27+D27+'11A.ACP AGRI'!N27</f>
        <v>44695</v>
      </c>
      <c r="AD27" s="27">
        <f>Y27+E27+'11A.ACP AGRI'!O27</f>
        <v>5390</v>
      </c>
      <c r="AE27" s="27">
        <f>Z27+F27+'11A.ACP AGRI'!P27</f>
        <v>17178</v>
      </c>
      <c r="AF27" s="34">
        <f t="shared" si="7"/>
        <v>38.433829287392321</v>
      </c>
    </row>
    <row r="28" spans="1:32" x14ac:dyDescent="0.25">
      <c r="A28" s="3">
        <v>17</v>
      </c>
      <c r="B28" s="3" t="s">
        <v>29</v>
      </c>
      <c r="C28" s="4">
        <v>10699</v>
      </c>
      <c r="D28" s="4">
        <v>35991</v>
      </c>
      <c r="E28" s="4">
        <v>15733</v>
      </c>
      <c r="F28" s="4">
        <v>83815</v>
      </c>
      <c r="G28" s="34">
        <f t="shared" si="1"/>
        <v>232.87766386040954</v>
      </c>
      <c r="H28" s="4">
        <v>911</v>
      </c>
      <c r="I28" s="4">
        <v>2418</v>
      </c>
      <c r="J28" s="4">
        <v>3256</v>
      </c>
      <c r="K28" s="4">
        <v>6756</v>
      </c>
      <c r="L28" s="34">
        <f t="shared" si="2"/>
        <v>279.40446650124068</v>
      </c>
      <c r="M28" s="4">
        <v>3269</v>
      </c>
      <c r="N28" s="4">
        <v>9098</v>
      </c>
      <c r="O28" s="4">
        <v>6659</v>
      </c>
      <c r="P28" s="4">
        <v>40256</v>
      </c>
      <c r="Q28" s="34">
        <f t="shared" si="3"/>
        <v>442.47087271927893</v>
      </c>
      <c r="R28" s="4">
        <v>5564</v>
      </c>
      <c r="S28" s="4">
        <v>6042</v>
      </c>
      <c r="T28" s="4">
        <v>26563</v>
      </c>
      <c r="U28" s="4">
        <v>50313</v>
      </c>
      <c r="V28" s="34">
        <f t="shared" si="4"/>
        <v>832.72095332671302</v>
      </c>
      <c r="W28" s="27">
        <f t="shared" si="5"/>
        <v>9744</v>
      </c>
      <c r="X28" s="27">
        <f t="shared" si="5"/>
        <v>17558</v>
      </c>
      <c r="Y28" s="27">
        <f t="shared" si="5"/>
        <v>36478</v>
      </c>
      <c r="Z28" s="27">
        <f t="shared" si="5"/>
        <v>97325</v>
      </c>
      <c r="AA28" s="34">
        <f t="shared" si="6"/>
        <v>554.30572958195694</v>
      </c>
      <c r="AB28" s="27">
        <f>W28+C28+'11A.ACP AGRI'!M28</f>
        <v>63432</v>
      </c>
      <c r="AC28" s="27">
        <f>X28+D28+'11A.ACP AGRI'!N28</f>
        <v>143279</v>
      </c>
      <c r="AD28" s="27">
        <f>Y28+E28+'11A.ACP AGRI'!O28</f>
        <v>153353</v>
      </c>
      <c r="AE28" s="27">
        <f>Z28+F28+'11A.ACP AGRI'!P28</f>
        <v>350327</v>
      </c>
      <c r="AF28" s="34">
        <f t="shared" si="7"/>
        <v>244.50687120931889</v>
      </c>
    </row>
    <row r="29" spans="1:32" x14ac:dyDescent="0.25">
      <c r="A29" s="3">
        <v>18</v>
      </c>
      <c r="B29" s="3" t="s">
        <v>30</v>
      </c>
      <c r="C29" s="4">
        <v>13708</v>
      </c>
      <c r="D29" s="4">
        <v>32061</v>
      </c>
      <c r="E29" s="4">
        <v>6585</v>
      </c>
      <c r="F29" s="4">
        <v>23481</v>
      </c>
      <c r="G29" s="34">
        <f t="shared" si="1"/>
        <v>73.238514082530187</v>
      </c>
      <c r="H29" s="4">
        <v>1374</v>
      </c>
      <c r="I29" s="4">
        <v>4267</v>
      </c>
      <c r="J29" s="4">
        <v>1798</v>
      </c>
      <c r="K29" s="4">
        <v>1396</v>
      </c>
      <c r="L29" s="34">
        <f t="shared" si="2"/>
        <v>32.716194047340053</v>
      </c>
      <c r="M29" s="4">
        <v>6887</v>
      </c>
      <c r="N29" s="4">
        <v>15142</v>
      </c>
      <c r="O29" s="4">
        <v>20552</v>
      </c>
      <c r="P29" s="4">
        <v>19660</v>
      </c>
      <c r="Q29" s="34">
        <f t="shared" si="3"/>
        <v>129.83753797384759</v>
      </c>
      <c r="R29" s="4">
        <v>5686</v>
      </c>
      <c r="S29" s="4">
        <v>9627</v>
      </c>
      <c r="T29" s="4">
        <v>520</v>
      </c>
      <c r="U29" s="4">
        <v>603</v>
      </c>
      <c r="V29" s="34">
        <f t="shared" si="4"/>
        <v>6.2636335306949205</v>
      </c>
      <c r="W29" s="27">
        <f t="shared" si="5"/>
        <v>13947</v>
      </c>
      <c r="X29" s="27">
        <f t="shared" si="5"/>
        <v>29036</v>
      </c>
      <c r="Y29" s="27">
        <f t="shared" si="5"/>
        <v>22870</v>
      </c>
      <c r="Z29" s="27">
        <f t="shared" si="5"/>
        <v>21659</v>
      </c>
      <c r="AA29" s="34">
        <f t="shared" si="6"/>
        <v>74.593607934977271</v>
      </c>
      <c r="AB29" s="27">
        <f>W29+C29+'11A.ACP AGRI'!M29</f>
        <v>122901</v>
      </c>
      <c r="AC29" s="27">
        <f>X29+D29+'11A.ACP AGRI'!N29</f>
        <v>206725</v>
      </c>
      <c r="AD29" s="27">
        <f>Y29+E29+'11A.ACP AGRI'!O29</f>
        <v>55625</v>
      </c>
      <c r="AE29" s="27">
        <f>Z29+F29+'11A.ACP AGRI'!P29</f>
        <v>105432</v>
      </c>
      <c r="AF29" s="34">
        <f t="shared" si="7"/>
        <v>51.00108840246704</v>
      </c>
    </row>
    <row r="30" spans="1:32" x14ac:dyDescent="0.25">
      <c r="A30" s="3">
        <v>19</v>
      </c>
      <c r="B30" s="3" t="s">
        <v>31</v>
      </c>
      <c r="C30" s="4">
        <v>1056</v>
      </c>
      <c r="D30" s="4">
        <v>3616</v>
      </c>
      <c r="E30" s="4">
        <v>304</v>
      </c>
      <c r="F30" s="4">
        <v>1748</v>
      </c>
      <c r="G30" s="34">
        <f t="shared" si="1"/>
        <v>48.340707964601769</v>
      </c>
      <c r="H30" s="4">
        <v>96</v>
      </c>
      <c r="I30" s="4">
        <v>303</v>
      </c>
      <c r="J30" s="4">
        <v>116</v>
      </c>
      <c r="K30" s="4">
        <v>296</v>
      </c>
      <c r="L30" s="34">
        <f t="shared" si="2"/>
        <v>97.689768976897696</v>
      </c>
      <c r="M30" s="4">
        <v>257</v>
      </c>
      <c r="N30" s="4">
        <v>922</v>
      </c>
      <c r="O30" s="4">
        <v>353</v>
      </c>
      <c r="P30" s="4">
        <v>3191</v>
      </c>
      <c r="Q30" s="34">
        <f t="shared" si="3"/>
        <v>346.09544468546636</v>
      </c>
      <c r="R30" s="4">
        <v>231</v>
      </c>
      <c r="S30" s="4">
        <v>422</v>
      </c>
      <c r="T30" s="4">
        <v>383</v>
      </c>
      <c r="U30" s="4">
        <v>2196</v>
      </c>
      <c r="V30" s="34">
        <f t="shared" si="4"/>
        <v>520.37914691943126</v>
      </c>
      <c r="W30" s="27">
        <f t="shared" si="5"/>
        <v>584</v>
      </c>
      <c r="X30" s="27">
        <f t="shared" si="5"/>
        <v>1647</v>
      </c>
      <c r="Y30" s="27">
        <f t="shared" si="5"/>
        <v>852</v>
      </c>
      <c r="Z30" s="27">
        <f t="shared" si="5"/>
        <v>5683</v>
      </c>
      <c r="AA30" s="34">
        <f t="shared" si="6"/>
        <v>345.05160898603521</v>
      </c>
      <c r="AB30" s="27">
        <f>W30+C30+'11A.ACP AGRI'!M30</f>
        <v>2446</v>
      </c>
      <c r="AC30" s="27">
        <f>X30+D30+'11A.ACP AGRI'!N30</f>
        <v>6952</v>
      </c>
      <c r="AD30" s="27">
        <f>Y30+E30+'11A.ACP AGRI'!O30</f>
        <v>1544</v>
      </c>
      <c r="AE30" s="27">
        <f>Z30+F30+'11A.ACP AGRI'!P30</f>
        <v>8558</v>
      </c>
      <c r="AF30" s="34">
        <f t="shared" si="7"/>
        <v>123.1012658227848</v>
      </c>
    </row>
    <row r="31" spans="1:32" x14ac:dyDescent="0.25">
      <c r="A31" s="3">
        <v>20</v>
      </c>
      <c r="B31" s="3" t="s">
        <v>32</v>
      </c>
      <c r="C31" s="4">
        <v>1243</v>
      </c>
      <c r="D31" s="4">
        <v>4082</v>
      </c>
      <c r="E31" s="4">
        <v>506</v>
      </c>
      <c r="F31" s="4">
        <v>2822</v>
      </c>
      <c r="G31" s="34">
        <f t="shared" si="1"/>
        <v>69.132778049975514</v>
      </c>
      <c r="H31" s="4">
        <v>170</v>
      </c>
      <c r="I31" s="4">
        <v>488</v>
      </c>
      <c r="J31" s="4">
        <v>68</v>
      </c>
      <c r="K31" s="4">
        <v>269</v>
      </c>
      <c r="L31" s="34">
        <f t="shared" si="2"/>
        <v>55.122950819672134</v>
      </c>
      <c r="M31" s="4">
        <v>569</v>
      </c>
      <c r="N31" s="4">
        <v>1709</v>
      </c>
      <c r="O31" s="4">
        <v>267</v>
      </c>
      <c r="P31" s="4">
        <v>3285</v>
      </c>
      <c r="Q31" s="34">
        <f t="shared" si="3"/>
        <v>192.21767115272087</v>
      </c>
      <c r="R31" s="4">
        <v>744</v>
      </c>
      <c r="S31" s="4">
        <v>1246</v>
      </c>
      <c r="T31" s="4">
        <v>34</v>
      </c>
      <c r="U31" s="4">
        <v>388</v>
      </c>
      <c r="V31" s="34">
        <f t="shared" si="4"/>
        <v>31.139646869983949</v>
      </c>
      <c r="W31" s="27">
        <f t="shared" si="5"/>
        <v>1483</v>
      </c>
      <c r="X31" s="27">
        <f t="shared" si="5"/>
        <v>3443</v>
      </c>
      <c r="Y31" s="27">
        <f t="shared" si="5"/>
        <v>369</v>
      </c>
      <c r="Z31" s="27">
        <f t="shared" si="5"/>
        <v>3942</v>
      </c>
      <c r="AA31" s="34">
        <f t="shared" si="6"/>
        <v>114.49317455707234</v>
      </c>
      <c r="AB31" s="27">
        <f>W31+C31+'11A.ACP AGRI'!M31</f>
        <v>6734</v>
      </c>
      <c r="AC31" s="27">
        <f>X31+D31+'11A.ACP AGRI'!N31</f>
        <v>16362</v>
      </c>
      <c r="AD31" s="27">
        <f>Y31+E31+'11A.ACP AGRI'!O31</f>
        <v>4429</v>
      </c>
      <c r="AE31" s="27">
        <f>Z31+F31+'11A.ACP AGRI'!P31</f>
        <v>13189</v>
      </c>
      <c r="AF31" s="34">
        <f t="shared" si="7"/>
        <v>80.607505194963935</v>
      </c>
    </row>
    <row r="32" spans="1:32" ht="15.75" thickBot="1" x14ac:dyDescent="0.3">
      <c r="A32" s="18">
        <v>21</v>
      </c>
      <c r="B32" s="18" t="s">
        <v>33</v>
      </c>
      <c r="C32" s="19">
        <v>0</v>
      </c>
      <c r="D32" s="19">
        <v>0</v>
      </c>
      <c r="E32" s="19">
        <v>16</v>
      </c>
      <c r="F32" s="19">
        <v>63</v>
      </c>
      <c r="G32" s="35" t="e">
        <f t="shared" si="1"/>
        <v>#DIV/0!</v>
      </c>
      <c r="H32" s="19">
        <v>0</v>
      </c>
      <c r="I32" s="19">
        <v>0</v>
      </c>
      <c r="J32" s="19">
        <v>4</v>
      </c>
      <c r="K32" s="19">
        <v>14</v>
      </c>
      <c r="L32" s="35" t="e">
        <f t="shared" si="2"/>
        <v>#DIV/0!</v>
      </c>
      <c r="M32" s="19">
        <v>0</v>
      </c>
      <c r="N32" s="19">
        <v>0</v>
      </c>
      <c r="O32" s="19">
        <v>4</v>
      </c>
      <c r="P32" s="19">
        <v>34</v>
      </c>
      <c r="Q32" s="35" t="e">
        <f t="shared" si="3"/>
        <v>#DIV/0!</v>
      </c>
      <c r="R32" s="19">
        <v>0</v>
      </c>
      <c r="S32" s="19">
        <v>0</v>
      </c>
      <c r="T32" s="19">
        <v>52</v>
      </c>
      <c r="U32" s="19">
        <v>14</v>
      </c>
      <c r="V32" s="35" t="e">
        <f t="shared" si="4"/>
        <v>#DIV/0!</v>
      </c>
      <c r="W32" s="28">
        <f t="shared" si="5"/>
        <v>0</v>
      </c>
      <c r="X32" s="28">
        <f t="shared" si="5"/>
        <v>0</v>
      </c>
      <c r="Y32" s="28">
        <f t="shared" si="5"/>
        <v>60</v>
      </c>
      <c r="Z32" s="28">
        <f t="shared" si="5"/>
        <v>62</v>
      </c>
      <c r="AA32" s="35" t="e">
        <f t="shared" si="6"/>
        <v>#DIV/0!</v>
      </c>
      <c r="AB32" s="27">
        <f>W32+C32+'11A.ACP AGRI'!M32</f>
        <v>0</v>
      </c>
      <c r="AC32" s="27">
        <f>X32+D32+'11A.ACP AGRI'!N32</f>
        <v>0</v>
      </c>
      <c r="AD32" s="27">
        <f>Y32+E32+'11A.ACP AGRI'!O32</f>
        <v>76</v>
      </c>
      <c r="AE32" s="27">
        <f>Z32+F32+'11A.ACP AGRI'!P32</f>
        <v>125</v>
      </c>
      <c r="AF32" s="35" t="e">
        <f t="shared" si="7"/>
        <v>#DIV/0!</v>
      </c>
    </row>
    <row r="33" spans="1:32" ht="15.75" thickBot="1" x14ac:dyDescent="0.3">
      <c r="A33" s="29"/>
      <c r="B33" s="30" t="s">
        <v>34</v>
      </c>
      <c r="C33" s="31">
        <f>SUM(C12:C32)</f>
        <v>143891</v>
      </c>
      <c r="D33" s="31">
        <f t="shared" ref="D33:AE33" si="8">SUM(D12:D32)</f>
        <v>464263</v>
      </c>
      <c r="E33" s="31">
        <f t="shared" si="8"/>
        <v>161329</v>
      </c>
      <c r="F33" s="31">
        <f t="shared" si="8"/>
        <v>917958</v>
      </c>
      <c r="G33" s="38">
        <f t="shared" si="1"/>
        <v>197.72370402121211</v>
      </c>
      <c r="H33" s="31">
        <f t="shared" si="8"/>
        <v>15411</v>
      </c>
      <c r="I33" s="31">
        <f t="shared" si="8"/>
        <v>45740</v>
      </c>
      <c r="J33" s="31">
        <f t="shared" si="8"/>
        <v>19590</v>
      </c>
      <c r="K33" s="31">
        <f t="shared" si="8"/>
        <v>43532</v>
      </c>
      <c r="L33" s="38">
        <f t="shared" si="2"/>
        <v>95.172715347616972</v>
      </c>
      <c r="M33" s="31">
        <f t="shared" si="8"/>
        <v>60151</v>
      </c>
      <c r="N33" s="31">
        <f t="shared" si="8"/>
        <v>165445</v>
      </c>
      <c r="O33" s="31">
        <f t="shared" si="8"/>
        <v>136740</v>
      </c>
      <c r="P33" s="31">
        <f t="shared" si="8"/>
        <v>353851</v>
      </c>
      <c r="Q33" s="38">
        <f t="shared" si="3"/>
        <v>213.87832814530506</v>
      </c>
      <c r="R33" s="31">
        <f t="shared" si="8"/>
        <v>70302</v>
      </c>
      <c r="S33" s="31">
        <f t="shared" si="8"/>
        <v>126768</v>
      </c>
      <c r="T33" s="31">
        <f t="shared" si="8"/>
        <v>127168</v>
      </c>
      <c r="U33" s="31">
        <f t="shared" si="8"/>
        <v>384478.24</v>
      </c>
      <c r="V33" s="38">
        <f t="shared" si="4"/>
        <v>303.29281837687745</v>
      </c>
      <c r="W33" s="31">
        <f t="shared" si="8"/>
        <v>145864</v>
      </c>
      <c r="X33" s="31">
        <f t="shared" si="8"/>
        <v>337953</v>
      </c>
      <c r="Y33" s="31">
        <f t="shared" si="8"/>
        <v>283498</v>
      </c>
      <c r="Z33" s="31">
        <f t="shared" si="8"/>
        <v>781861.24</v>
      </c>
      <c r="AA33" s="38">
        <f t="shared" si="6"/>
        <v>231.35206374850941</v>
      </c>
      <c r="AB33" s="31">
        <f t="shared" si="8"/>
        <v>1141135</v>
      </c>
      <c r="AC33" s="31">
        <f t="shared" si="8"/>
        <v>2539662</v>
      </c>
      <c r="AD33" s="31">
        <f t="shared" si="8"/>
        <v>1675573</v>
      </c>
      <c r="AE33" s="31">
        <f t="shared" si="8"/>
        <v>3387760.24</v>
      </c>
      <c r="AF33" s="39">
        <f t="shared" si="7"/>
        <v>133.3941382750933</v>
      </c>
    </row>
    <row r="34" spans="1:32" x14ac:dyDescent="0.25">
      <c r="A34" s="22">
        <v>22</v>
      </c>
      <c r="B34" s="22" t="s">
        <v>35</v>
      </c>
      <c r="C34" s="23">
        <v>382</v>
      </c>
      <c r="D34" s="23">
        <v>1373</v>
      </c>
      <c r="E34" s="23">
        <v>382</v>
      </c>
      <c r="F34" s="23">
        <v>1373</v>
      </c>
      <c r="G34" s="40">
        <f t="shared" si="1"/>
        <v>100</v>
      </c>
      <c r="H34" s="23">
        <v>78</v>
      </c>
      <c r="I34" s="23">
        <v>271</v>
      </c>
      <c r="J34" s="23">
        <v>78</v>
      </c>
      <c r="K34" s="23">
        <v>271</v>
      </c>
      <c r="L34" s="40">
        <f t="shared" si="2"/>
        <v>100</v>
      </c>
      <c r="M34" s="23">
        <v>257</v>
      </c>
      <c r="N34" s="23">
        <v>869</v>
      </c>
      <c r="O34" s="23">
        <v>257</v>
      </c>
      <c r="P34" s="23">
        <v>859</v>
      </c>
      <c r="Q34" s="40">
        <f t="shared" si="3"/>
        <v>98.849252013808979</v>
      </c>
      <c r="R34" s="23">
        <v>448</v>
      </c>
      <c r="S34" s="23">
        <v>1061</v>
      </c>
      <c r="T34" s="23">
        <v>448</v>
      </c>
      <c r="U34" s="23">
        <v>1061</v>
      </c>
      <c r="V34" s="40">
        <f t="shared" si="4"/>
        <v>100</v>
      </c>
      <c r="W34" s="33">
        <f t="shared" si="5"/>
        <v>783</v>
      </c>
      <c r="X34" s="33">
        <f t="shared" si="5"/>
        <v>2201</v>
      </c>
      <c r="Y34" s="33">
        <f t="shared" si="5"/>
        <v>783</v>
      </c>
      <c r="Z34" s="33">
        <f t="shared" si="5"/>
        <v>2191</v>
      </c>
      <c r="AA34" s="40">
        <f t="shared" si="6"/>
        <v>99.545661063153119</v>
      </c>
      <c r="AB34" s="27">
        <f>W34+C34+'11A.ACP AGRI'!M34</f>
        <v>1243</v>
      </c>
      <c r="AC34" s="27">
        <f>X34+D34+'11A.ACP AGRI'!N34</f>
        <v>3736</v>
      </c>
      <c r="AD34" s="27">
        <f>Y34+E34+'11A.ACP AGRI'!O34</f>
        <v>1243</v>
      </c>
      <c r="AE34" s="27">
        <f>Z34+F34+'11A.ACP AGRI'!P34</f>
        <v>3726</v>
      </c>
      <c r="AF34" s="40">
        <f t="shared" si="7"/>
        <v>99.732334047109205</v>
      </c>
    </row>
    <row r="35" spans="1:32" x14ac:dyDescent="0.25">
      <c r="A35" s="3">
        <v>23</v>
      </c>
      <c r="B35" s="3" t="s">
        <v>36</v>
      </c>
      <c r="C35" s="4">
        <v>246</v>
      </c>
      <c r="D35" s="4">
        <v>886</v>
      </c>
      <c r="E35" s="4">
        <v>10</v>
      </c>
      <c r="F35" s="4">
        <v>213</v>
      </c>
      <c r="G35" s="34">
        <f t="shared" si="1"/>
        <v>24.040632054176072</v>
      </c>
      <c r="H35" s="4">
        <v>32</v>
      </c>
      <c r="I35" s="4">
        <v>133</v>
      </c>
      <c r="J35" s="4">
        <v>1</v>
      </c>
      <c r="K35" s="4">
        <v>4</v>
      </c>
      <c r="L35" s="34">
        <f t="shared" si="2"/>
        <v>3.007518796992481</v>
      </c>
      <c r="M35" s="4">
        <v>136</v>
      </c>
      <c r="N35" s="4">
        <v>455</v>
      </c>
      <c r="O35" s="4">
        <v>16</v>
      </c>
      <c r="P35" s="4">
        <v>352</v>
      </c>
      <c r="Q35" s="34">
        <f t="shared" si="3"/>
        <v>77.362637362637372</v>
      </c>
      <c r="R35" s="4">
        <v>60</v>
      </c>
      <c r="S35" s="4">
        <v>245</v>
      </c>
      <c r="T35" s="4">
        <v>18</v>
      </c>
      <c r="U35" s="4">
        <v>66</v>
      </c>
      <c r="V35" s="34">
        <f t="shared" si="4"/>
        <v>26.938775510204081</v>
      </c>
      <c r="W35" s="27">
        <f t="shared" si="5"/>
        <v>228</v>
      </c>
      <c r="X35" s="27">
        <f t="shared" si="5"/>
        <v>833</v>
      </c>
      <c r="Y35" s="27">
        <f t="shared" si="5"/>
        <v>35</v>
      </c>
      <c r="Z35" s="27">
        <f t="shared" si="5"/>
        <v>422</v>
      </c>
      <c r="AA35" s="34">
        <f t="shared" si="6"/>
        <v>50.660264105642263</v>
      </c>
      <c r="AB35" s="27">
        <f>W35+C35+'11A.ACP AGRI'!M35</f>
        <v>508</v>
      </c>
      <c r="AC35" s="27">
        <f>X35+D35+'11A.ACP AGRI'!N35</f>
        <v>1813</v>
      </c>
      <c r="AD35" s="27">
        <f>Y35+E35+'11A.ACP AGRI'!O35</f>
        <v>45</v>
      </c>
      <c r="AE35" s="27">
        <f>Z35+F35+'11A.ACP AGRI'!P35</f>
        <v>635</v>
      </c>
      <c r="AF35" s="34">
        <f t="shared" si="7"/>
        <v>35.024820739106453</v>
      </c>
    </row>
    <row r="36" spans="1:32" x14ac:dyDescent="0.25">
      <c r="A36" s="3">
        <v>24</v>
      </c>
      <c r="B36" s="3" t="s">
        <v>37</v>
      </c>
      <c r="C36" s="4">
        <v>812</v>
      </c>
      <c r="D36" s="4">
        <v>2756</v>
      </c>
      <c r="E36" s="4">
        <v>812</v>
      </c>
      <c r="F36" s="4">
        <v>2756</v>
      </c>
      <c r="G36" s="34">
        <f t="shared" si="1"/>
        <v>100</v>
      </c>
      <c r="H36" s="4">
        <v>72</v>
      </c>
      <c r="I36" s="4">
        <v>233</v>
      </c>
      <c r="J36" s="4">
        <v>72</v>
      </c>
      <c r="K36" s="4">
        <v>233</v>
      </c>
      <c r="L36" s="34">
        <f t="shared" si="2"/>
        <v>100</v>
      </c>
      <c r="M36" s="4">
        <v>332</v>
      </c>
      <c r="N36" s="4">
        <v>1107</v>
      </c>
      <c r="O36" s="4">
        <v>332</v>
      </c>
      <c r="P36" s="4">
        <v>1107</v>
      </c>
      <c r="Q36" s="34">
        <f t="shared" si="3"/>
        <v>100</v>
      </c>
      <c r="R36" s="4">
        <v>250</v>
      </c>
      <c r="S36" s="4">
        <v>509</v>
      </c>
      <c r="T36" s="4">
        <v>250</v>
      </c>
      <c r="U36" s="4">
        <v>509</v>
      </c>
      <c r="V36" s="34">
        <f t="shared" si="4"/>
        <v>100</v>
      </c>
      <c r="W36" s="27">
        <f t="shared" si="5"/>
        <v>654</v>
      </c>
      <c r="X36" s="27">
        <f t="shared" si="5"/>
        <v>1849</v>
      </c>
      <c r="Y36" s="27">
        <f t="shared" si="5"/>
        <v>654</v>
      </c>
      <c r="Z36" s="27">
        <f t="shared" si="5"/>
        <v>1849</v>
      </c>
      <c r="AA36" s="34">
        <f t="shared" si="6"/>
        <v>100</v>
      </c>
      <c r="AB36" s="27">
        <f>W36+C36+'11A.ACP AGRI'!M36</f>
        <v>1650</v>
      </c>
      <c r="AC36" s="27">
        <f>X36+D36+'11A.ACP AGRI'!N36</f>
        <v>5078</v>
      </c>
      <c r="AD36" s="27">
        <f>Y36+E36+'11A.ACP AGRI'!O36</f>
        <v>1650</v>
      </c>
      <c r="AE36" s="27">
        <f>Z36+F36+'11A.ACP AGRI'!P36</f>
        <v>5078</v>
      </c>
      <c r="AF36" s="34">
        <f t="shared" si="7"/>
        <v>100</v>
      </c>
    </row>
    <row r="37" spans="1:32" x14ac:dyDescent="0.25">
      <c r="A37" s="3">
        <v>25</v>
      </c>
      <c r="B37" s="3" t="s">
        <v>38</v>
      </c>
      <c r="C37" s="4">
        <v>2998</v>
      </c>
      <c r="D37" s="4">
        <v>10577</v>
      </c>
      <c r="E37" s="4">
        <v>47</v>
      </c>
      <c r="F37" s="4">
        <v>2067</v>
      </c>
      <c r="G37" s="34">
        <f t="shared" si="1"/>
        <v>19.542403327975798</v>
      </c>
      <c r="H37" s="4">
        <v>47</v>
      </c>
      <c r="I37" s="4">
        <v>186</v>
      </c>
      <c r="J37" s="4">
        <v>186</v>
      </c>
      <c r="K37" s="4">
        <v>2</v>
      </c>
      <c r="L37" s="34">
        <f t="shared" si="2"/>
        <v>1.0752688172043012</v>
      </c>
      <c r="M37" s="4">
        <v>205</v>
      </c>
      <c r="N37" s="4">
        <v>653</v>
      </c>
      <c r="O37" s="4">
        <v>61</v>
      </c>
      <c r="P37" s="4">
        <v>291</v>
      </c>
      <c r="Q37" s="34">
        <f t="shared" si="3"/>
        <v>44.563552833078099</v>
      </c>
      <c r="R37" s="4">
        <v>102</v>
      </c>
      <c r="S37" s="4">
        <v>385</v>
      </c>
      <c r="T37" s="4">
        <v>0</v>
      </c>
      <c r="U37" s="4">
        <v>0</v>
      </c>
      <c r="V37" s="34">
        <f t="shared" si="4"/>
        <v>0</v>
      </c>
      <c r="W37" s="27">
        <f t="shared" si="5"/>
        <v>354</v>
      </c>
      <c r="X37" s="27">
        <f t="shared" si="5"/>
        <v>1224</v>
      </c>
      <c r="Y37" s="27">
        <f t="shared" si="5"/>
        <v>247</v>
      </c>
      <c r="Z37" s="27">
        <f t="shared" si="5"/>
        <v>293</v>
      </c>
      <c r="AA37" s="34">
        <f t="shared" si="6"/>
        <v>23.937908496732028</v>
      </c>
      <c r="AB37" s="27">
        <f>W37+C37+'11A.ACP AGRI'!M37</f>
        <v>3502</v>
      </c>
      <c r="AC37" s="27">
        <f>X37+D37+'11A.ACP AGRI'!N37</f>
        <v>12108</v>
      </c>
      <c r="AD37" s="27">
        <f>Y37+E37+'11A.ACP AGRI'!O37</f>
        <v>294</v>
      </c>
      <c r="AE37" s="27">
        <f>Z37+F37+'11A.ACP AGRI'!P37</f>
        <v>2360</v>
      </c>
      <c r="AF37" s="34">
        <f t="shared" si="7"/>
        <v>19.491245457548729</v>
      </c>
    </row>
    <row r="38" spans="1:32" x14ac:dyDescent="0.25">
      <c r="A38" s="3">
        <v>26</v>
      </c>
      <c r="B38" s="3" t="s">
        <v>39</v>
      </c>
      <c r="C38" s="4">
        <v>978</v>
      </c>
      <c r="D38" s="4">
        <v>3343</v>
      </c>
      <c r="E38" s="4">
        <v>978</v>
      </c>
      <c r="F38" s="4">
        <v>3343</v>
      </c>
      <c r="G38" s="34">
        <f t="shared" si="1"/>
        <v>100</v>
      </c>
      <c r="H38" s="4">
        <v>142</v>
      </c>
      <c r="I38" s="4">
        <v>432</v>
      </c>
      <c r="J38" s="4">
        <v>142</v>
      </c>
      <c r="K38" s="4">
        <v>432</v>
      </c>
      <c r="L38" s="34">
        <f t="shared" si="2"/>
        <v>100</v>
      </c>
      <c r="M38" s="4">
        <v>332</v>
      </c>
      <c r="N38" s="4">
        <v>1262</v>
      </c>
      <c r="O38" s="4">
        <v>332</v>
      </c>
      <c r="P38" s="4">
        <v>1262</v>
      </c>
      <c r="Q38" s="34">
        <f t="shared" si="3"/>
        <v>100</v>
      </c>
      <c r="R38" s="4">
        <v>325</v>
      </c>
      <c r="S38" s="4">
        <v>745</v>
      </c>
      <c r="T38" s="4">
        <v>799</v>
      </c>
      <c r="U38" s="4">
        <v>2439</v>
      </c>
      <c r="V38" s="34">
        <f t="shared" si="4"/>
        <v>327.38255033557044</v>
      </c>
      <c r="W38" s="27">
        <f t="shared" si="5"/>
        <v>799</v>
      </c>
      <c r="X38" s="27">
        <f t="shared" si="5"/>
        <v>2439</v>
      </c>
      <c r="Y38" s="27">
        <f t="shared" si="5"/>
        <v>1273</v>
      </c>
      <c r="Z38" s="27">
        <f t="shared" si="5"/>
        <v>4133</v>
      </c>
      <c r="AA38" s="34">
        <f t="shared" si="6"/>
        <v>169.45469454694546</v>
      </c>
      <c r="AB38" s="27">
        <f>W38+C38+'11A.ACP AGRI'!M38</f>
        <v>2691</v>
      </c>
      <c r="AC38" s="27">
        <f>X38+D38+'11A.ACP AGRI'!N38</f>
        <v>8046</v>
      </c>
      <c r="AD38" s="27">
        <f>Y38+E38+'11A.ACP AGRI'!O38</f>
        <v>3165</v>
      </c>
      <c r="AE38" s="27">
        <f>Z38+F38+'11A.ACP AGRI'!P38</f>
        <v>9740</v>
      </c>
      <c r="AF38" s="34">
        <f t="shared" si="7"/>
        <v>121.05393984588615</v>
      </c>
    </row>
    <row r="39" spans="1:32" ht="15.75" thickBot="1" x14ac:dyDescent="0.3">
      <c r="A39" s="18">
        <v>27</v>
      </c>
      <c r="B39" s="18" t="s">
        <v>40</v>
      </c>
      <c r="C39" s="19">
        <v>75634</v>
      </c>
      <c r="D39" s="19">
        <v>291933</v>
      </c>
      <c r="E39" s="19">
        <v>9533</v>
      </c>
      <c r="F39" s="19">
        <v>100808</v>
      </c>
      <c r="G39" s="35">
        <f t="shared" si="1"/>
        <v>34.531210928534975</v>
      </c>
      <c r="H39" s="19">
        <v>11375</v>
      </c>
      <c r="I39" s="19">
        <v>35265</v>
      </c>
      <c r="J39" s="19">
        <v>2688</v>
      </c>
      <c r="K39" s="19">
        <v>16540</v>
      </c>
      <c r="L39" s="35">
        <f t="shared" si="2"/>
        <v>46.902027506025803</v>
      </c>
      <c r="M39" s="19">
        <v>39861</v>
      </c>
      <c r="N39" s="19">
        <v>118550</v>
      </c>
      <c r="O39" s="19">
        <v>37092</v>
      </c>
      <c r="P39" s="19">
        <v>138570</v>
      </c>
      <c r="Q39" s="35">
        <f t="shared" si="3"/>
        <v>116.88738928722057</v>
      </c>
      <c r="R39" s="19">
        <v>47610</v>
      </c>
      <c r="S39" s="19">
        <v>93275</v>
      </c>
      <c r="T39" s="19">
        <v>2112</v>
      </c>
      <c r="U39" s="19">
        <v>1201</v>
      </c>
      <c r="V39" s="35">
        <f t="shared" si="4"/>
        <v>1.2875904583221658</v>
      </c>
      <c r="W39" s="28">
        <f t="shared" si="5"/>
        <v>98846</v>
      </c>
      <c r="X39" s="28">
        <f t="shared" si="5"/>
        <v>247090</v>
      </c>
      <c r="Y39" s="28">
        <f t="shared" si="5"/>
        <v>41892</v>
      </c>
      <c r="Z39" s="28">
        <f t="shared" si="5"/>
        <v>156311</v>
      </c>
      <c r="AA39" s="35">
        <f t="shared" si="6"/>
        <v>63.260755190416454</v>
      </c>
      <c r="AB39" s="27">
        <f>W39+C39+'11A.ACP AGRI'!M39</f>
        <v>809616</v>
      </c>
      <c r="AC39" s="27">
        <f>X39+D39+'11A.ACP AGRI'!N39</f>
        <v>1868466</v>
      </c>
      <c r="AD39" s="27">
        <f>Y39+E39+'11A.ACP AGRI'!O39</f>
        <v>673276</v>
      </c>
      <c r="AE39" s="27">
        <f>Z39+F39+'11A.ACP AGRI'!P39</f>
        <v>1276611</v>
      </c>
      <c r="AF39" s="35">
        <f t="shared" si="7"/>
        <v>68.324015529316569</v>
      </c>
    </row>
    <row r="40" spans="1:32" ht="15.75" thickBot="1" x14ac:dyDescent="0.3">
      <c r="A40" s="29"/>
      <c r="B40" s="30" t="s">
        <v>34</v>
      </c>
      <c r="C40" s="31">
        <f>SUM(C34:C39)</f>
        <v>81050</v>
      </c>
      <c r="D40" s="31">
        <f t="shared" ref="D40:AE40" si="9">SUM(D34:D39)</f>
        <v>310868</v>
      </c>
      <c r="E40" s="31">
        <f t="shared" si="9"/>
        <v>11762</v>
      </c>
      <c r="F40" s="31">
        <f t="shared" si="9"/>
        <v>110560</v>
      </c>
      <c r="G40" s="38">
        <f t="shared" si="1"/>
        <v>35.564934312955984</v>
      </c>
      <c r="H40" s="31">
        <f t="shared" si="9"/>
        <v>11746</v>
      </c>
      <c r="I40" s="31">
        <f t="shared" si="9"/>
        <v>36520</v>
      </c>
      <c r="J40" s="31">
        <f t="shared" si="9"/>
        <v>3167</v>
      </c>
      <c r="K40" s="31">
        <f t="shared" si="9"/>
        <v>17482</v>
      </c>
      <c r="L40" s="38">
        <f t="shared" si="2"/>
        <v>47.869660460021905</v>
      </c>
      <c r="M40" s="31">
        <f t="shared" si="9"/>
        <v>41123</v>
      </c>
      <c r="N40" s="31">
        <f t="shared" si="9"/>
        <v>122896</v>
      </c>
      <c r="O40" s="31">
        <f t="shared" si="9"/>
        <v>38090</v>
      </c>
      <c r="P40" s="31">
        <f t="shared" si="9"/>
        <v>142441</v>
      </c>
      <c r="Q40" s="38">
        <f t="shared" si="3"/>
        <v>115.90369092566073</v>
      </c>
      <c r="R40" s="31">
        <f t="shared" si="9"/>
        <v>48795</v>
      </c>
      <c r="S40" s="31">
        <f t="shared" si="9"/>
        <v>96220</v>
      </c>
      <c r="T40" s="31">
        <f t="shared" si="9"/>
        <v>3627</v>
      </c>
      <c r="U40" s="31">
        <f t="shared" si="9"/>
        <v>5276</v>
      </c>
      <c r="V40" s="38">
        <f t="shared" si="4"/>
        <v>5.4832675119517775</v>
      </c>
      <c r="W40" s="31">
        <f t="shared" si="9"/>
        <v>101664</v>
      </c>
      <c r="X40" s="31">
        <f t="shared" si="9"/>
        <v>255636</v>
      </c>
      <c r="Y40" s="31">
        <f t="shared" si="9"/>
        <v>44884</v>
      </c>
      <c r="Z40" s="31">
        <f t="shared" si="9"/>
        <v>165199</v>
      </c>
      <c r="AA40" s="38">
        <f t="shared" si="6"/>
        <v>64.622744840319839</v>
      </c>
      <c r="AB40" s="31">
        <f t="shared" si="9"/>
        <v>819210</v>
      </c>
      <c r="AC40" s="31">
        <f t="shared" si="9"/>
        <v>1899247</v>
      </c>
      <c r="AD40" s="31">
        <f t="shared" si="9"/>
        <v>679673</v>
      </c>
      <c r="AE40" s="31">
        <f t="shared" si="9"/>
        <v>1298150</v>
      </c>
      <c r="AF40" s="39">
        <f t="shared" si="7"/>
        <v>68.350772700970438</v>
      </c>
    </row>
    <row r="41" spans="1:32" x14ac:dyDescent="0.25">
      <c r="A41" s="22">
        <v>28</v>
      </c>
      <c r="B41" s="22" t="s">
        <v>41</v>
      </c>
      <c r="C41" s="23">
        <v>9120</v>
      </c>
      <c r="D41" s="23">
        <v>31987</v>
      </c>
      <c r="E41" s="23">
        <v>2166</v>
      </c>
      <c r="F41" s="23">
        <v>116118</v>
      </c>
      <c r="G41" s="40">
        <f t="shared" si="1"/>
        <v>363.01622534154501</v>
      </c>
      <c r="H41" s="23">
        <v>548</v>
      </c>
      <c r="I41" s="23">
        <v>1901</v>
      </c>
      <c r="J41" s="23">
        <v>6</v>
      </c>
      <c r="K41" s="23">
        <v>9</v>
      </c>
      <c r="L41" s="40">
        <f t="shared" si="2"/>
        <v>0.47343503419253025</v>
      </c>
      <c r="M41" s="23">
        <v>1772</v>
      </c>
      <c r="N41" s="23">
        <v>6185</v>
      </c>
      <c r="O41" s="23">
        <v>5236</v>
      </c>
      <c r="P41" s="23">
        <v>53177</v>
      </c>
      <c r="Q41" s="40">
        <f t="shared" si="3"/>
        <v>859.77364591754247</v>
      </c>
      <c r="R41" s="23">
        <v>1560</v>
      </c>
      <c r="S41" s="23">
        <v>3546</v>
      </c>
      <c r="T41" s="23">
        <v>0</v>
      </c>
      <c r="U41" s="23">
        <v>0</v>
      </c>
      <c r="V41" s="40">
        <f t="shared" si="4"/>
        <v>0</v>
      </c>
      <c r="W41" s="33">
        <f t="shared" si="5"/>
        <v>3880</v>
      </c>
      <c r="X41" s="33">
        <f t="shared" si="5"/>
        <v>11632</v>
      </c>
      <c r="Y41" s="33">
        <f t="shared" si="5"/>
        <v>5242</v>
      </c>
      <c r="Z41" s="33">
        <f t="shared" si="5"/>
        <v>53186</v>
      </c>
      <c r="AA41" s="40">
        <f t="shared" si="6"/>
        <v>457.23865199449796</v>
      </c>
      <c r="AB41" s="27">
        <f>W41+C41+'11A.ACP AGRI'!M41</f>
        <v>37654</v>
      </c>
      <c r="AC41" s="27">
        <f>X41+D41+'11A.ACP AGRI'!N41</f>
        <v>88302</v>
      </c>
      <c r="AD41" s="27">
        <f>Y41+E41+'11A.ACP AGRI'!O41</f>
        <v>63242</v>
      </c>
      <c r="AE41" s="27">
        <f>Z41+F41+'11A.ACP AGRI'!P41</f>
        <v>222737</v>
      </c>
      <c r="AF41" s="40">
        <f t="shared" si="7"/>
        <v>252.24456977191912</v>
      </c>
    </row>
    <row r="42" spans="1:32" x14ac:dyDescent="0.25">
      <c r="A42" s="3">
        <v>29</v>
      </c>
      <c r="B42" s="3" t="s">
        <v>42</v>
      </c>
      <c r="C42" s="4">
        <v>144</v>
      </c>
      <c r="D42" s="4">
        <v>507</v>
      </c>
      <c r="E42" s="4">
        <v>0</v>
      </c>
      <c r="F42" s="4">
        <v>0</v>
      </c>
      <c r="G42" s="34">
        <f t="shared" si="1"/>
        <v>0</v>
      </c>
      <c r="H42" s="4">
        <v>4</v>
      </c>
      <c r="I42" s="4">
        <v>15</v>
      </c>
      <c r="J42" s="4">
        <v>0</v>
      </c>
      <c r="K42" s="4">
        <v>0</v>
      </c>
      <c r="L42" s="34">
        <f t="shared" si="2"/>
        <v>0</v>
      </c>
      <c r="M42" s="4">
        <v>12</v>
      </c>
      <c r="N42" s="4">
        <v>47</v>
      </c>
      <c r="O42" s="4">
        <v>0</v>
      </c>
      <c r="P42" s="4">
        <v>0</v>
      </c>
      <c r="Q42" s="34">
        <f t="shared" si="3"/>
        <v>0</v>
      </c>
      <c r="R42" s="4">
        <v>6</v>
      </c>
      <c r="S42" s="4">
        <v>20</v>
      </c>
      <c r="T42" s="4">
        <v>0</v>
      </c>
      <c r="U42" s="4">
        <v>0</v>
      </c>
      <c r="V42" s="34">
        <f t="shared" si="4"/>
        <v>0</v>
      </c>
      <c r="W42" s="27">
        <f t="shared" si="5"/>
        <v>22</v>
      </c>
      <c r="X42" s="27">
        <f t="shared" si="5"/>
        <v>82</v>
      </c>
      <c r="Y42" s="27">
        <f t="shared" si="5"/>
        <v>0</v>
      </c>
      <c r="Z42" s="27">
        <f t="shared" si="5"/>
        <v>0</v>
      </c>
      <c r="AA42" s="34">
        <f t="shared" si="6"/>
        <v>0</v>
      </c>
      <c r="AB42" s="27">
        <f>W42+C42+'11A.ACP AGRI'!M42</f>
        <v>166</v>
      </c>
      <c r="AC42" s="27">
        <f>X42+D42+'11A.ACP AGRI'!N42</f>
        <v>589</v>
      </c>
      <c r="AD42" s="27">
        <f>Y42+E42+'11A.ACP AGRI'!O42</f>
        <v>0</v>
      </c>
      <c r="AE42" s="27">
        <f>Z42+F42+'11A.ACP AGRI'!P42</f>
        <v>0</v>
      </c>
      <c r="AF42" s="34">
        <f t="shared" si="7"/>
        <v>0</v>
      </c>
    </row>
    <row r="43" spans="1:32" x14ac:dyDescent="0.25">
      <c r="A43" s="3">
        <v>30</v>
      </c>
      <c r="B43" s="3" t="s">
        <v>43</v>
      </c>
      <c r="C43" s="4">
        <v>76</v>
      </c>
      <c r="D43" s="4">
        <v>275</v>
      </c>
      <c r="E43" s="4">
        <v>0</v>
      </c>
      <c r="F43" s="4">
        <v>0</v>
      </c>
      <c r="G43" s="34">
        <f t="shared" si="1"/>
        <v>0</v>
      </c>
      <c r="H43" s="4">
        <v>20</v>
      </c>
      <c r="I43" s="4">
        <v>84</v>
      </c>
      <c r="J43" s="4">
        <v>0</v>
      </c>
      <c r="K43" s="4">
        <v>0</v>
      </c>
      <c r="L43" s="34">
        <f t="shared" si="2"/>
        <v>0</v>
      </c>
      <c r="M43" s="4">
        <v>96</v>
      </c>
      <c r="N43" s="4">
        <v>298</v>
      </c>
      <c r="O43" s="4">
        <v>0</v>
      </c>
      <c r="P43" s="4">
        <v>0</v>
      </c>
      <c r="Q43" s="34">
        <f t="shared" si="3"/>
        <v>0</v>
      </c>
      <c r="R43" s="4">
        <v>44</v>
      </c>
      <c r="S43" s="4">
        <v>180</v>
      </c>
      <c r="T43" s="4">
        <v>0</v>
      </c>
      <c r="U43" s="4">
        <v>0</v>
      </c>
      <c r="V43" s="34">
        <f t="shared" si="4"/>
        <v>0</v>
      </c>
      <c r="W43" s="27">
        <f t="shared" si="5"/>
        <v>160</v>
      </c>
      <c r="X43" s="27">
        <f t="shared" si="5"/>
        <v>562</v>
      </c>
      <c r="Y43" s="27">
        <f t="shared" si="5"/>
        <v>0</v>
      </c>
      <c r="Z43" s="27">
        <f t="shared" si="5"/>
        <v>0</v>
      </c>
      <c r="AA43" s="34">
        <f t="shared" si="6"/>
        <v>0</v>
      </c>
      <c r="AB43" s="27">
        <f>W43+C43+'11A.ACP AGRI'!M43</f>
        <v>270</v>
      </c>
      <c r="AC43" s="27">
        <f>X43+D43+'11A.ACP AGRI'!N43</f>
        <v>931</v>
      </c>
      <c r="AD43" s="27">
        <f>Y43+E43+'11A.ACP AGRI'!O43</f>
        <v>0</v>
      </c>
      <c r="AE43" s="27">
        <f>Z43+F43+'11A.ACP AGRI'!P43</f>
        <v>0</v>
      </c>
      <c r="AF43" s="34">
        <f t="shared" si="7"/>
        <v>0</v>
      </c>
    </row>
    <row r="44" spans="1:32" x14ac:dyDescent="0.25">
      <c r="A44" s="3">
        <v>31</v>
      </c>
      <c r="B44" s="3" t="s">
        <v>44</v>
      </c>
      <c r="C44" s="4">
        <v>12090</v>
      </c>
      <c r="D44" s="4">
        <v>41102</v>
      </c>
      <c r="E44" s="4">
        <v>195</v>
      </c>
      <c r="F44" s="4">
        <v>4904</v>
      </c>
      <c r="G44" s="34">
        <f t="shared" si="1"/>
        <v>11.931292881125007</v>
      </c>
      <c r="H44" s="4">
        <v>904</v>
      </c>
      <c r="I44" s="4">
        <v>3100</v>
      </c>
      <c r="J44" s="4">
        <v>329</v>
      </c>
      <c r="K44" s="4">
        <v>594</v>
      </c>
      <c r="L44" s="34">
        <f t="shared" si="2"/>
        <v>19.161290322580644</v>
      </c>
      <c r="M44" s="4">
        <v>3074</v>
      </c>
      <c r="N44" s="4">
        <v>10210</v>
      </c>
      <c r="O44" s="4">
        <v>736</v>
      </c>
      <c r="P44" s="4">
        <v>975</v>
      </c>
      <c r="Q44" s="34">
        <f t="shared" si="3"/>
        <v>9.549461312438785</v>
      </c>
      <c r="R44" s="4">
        <v>2422</v>
      </c>
      <c r="S44" s="4">
        <v>5445</v>
      </c>
      <c r="T44" s="4">
        <v>15</v>
      </c>
      <c r="U44" s="4">
        <v>6</v>
      </c>
      <c r="V44" s="34">
        <f t="shared" si="4"/>
        <v>0.11019283746556473</v>
      </c>
      <c r="W44" s="27">
        <f t="shared" si="5"/>
        <v>6400</v>
      </c>
      <c r="X44" s="27">
        <f t="shared" si="5"/>
        <v>18755</v>
      </c>
      <c r="Y44" s="27">
        <f t="shared" si="5"/>
        <v>1080</v>
      </c>
      <c r="Z44" s="27">
        <f t="shared" si="5"/>
        <v>1575</v>
      </c>
      <c r="AA44" s="34">
        <f t="shared" si="6"/>
        <v>8.3977605971740861</v>
      </c>
      <c r="AB44" s="27">
        <f>W44+C44+'11A.ACP AGRI'!M44</f>
        <v>47932</v>
      </c>
      <c r="AC44" s="27">
        <f>X44+D44+'11A.ACP AGRI'!N44</f>
        <v>134539</v>
      </c>
      <c r="AD44" s="27">
        <f>Y44+E44+'11A.ACP AGRI'!O44</f>
        <v>40379</v>
      </c>
      <c r="AE44" s="27">
        <f>Z44+F44+'11A.ACP AGRI'!P44</f>
        <v>184763</v>
      </c>
      <c r="AF44" s="34">
        <f t="shared" si="7"/>
        <v>137.3304395008139</v>
      </c>
    </row>
    <row r="45" spans="1:32" x14ac:dyDescent="0.25">
      <c r="A45" s="3">
        <v>32</v>
      </c>
      <c r="B45" s="3" t="s">
        <v>45</v>
      </c>
      <c r="C45" s="4">
        <v>10986</v>
      </c>
      <c r="D45" s="4">
        <v>37683</v>
      </c>
      <c r="E45" s="4">
        <v>6424</v>
      </c>
      <c r="F45" s="4">
        <v>155922.9</v>
      </c>
      <c r="G45" s="34">
        <f t="shared" si="1"/>
        <v>413.77517713557836</v>
      </c>
      <c r="H45" s="4">
        <v>905</v>
      </c>
      <c r="I45" s="4">
        <v>3130</v>
      </c>
      <c r="J45" s="4">
        <v>48</v>
      </c>
      <c r="K45" s="4">
        <v>103</v>
      </c>
      <c r="L45" s="34">
        <f t="shared" si="2"/>
        <v>3.2907348242811505</v>
      </c>
      <c r="M45" s="4">
        <v>3355</v>
      </c>
      <c r="N45" s="4">
        <v>11789</v>
      </c>
      <c r="O45" s="4">
        <v>280</v>
      </c>
      <c r="P45" s="4">
        <v>4356</v>
      </c>
      <c r="Q45" s="34">
        <f t="shared" si="3"/>
        <v>36.949698871829675</v>
      </c>
      <c r="R45" s="4">
        <v>5587</v>
      </c>
      <c r="S45" s="4">
        <v>11660</v>
      </c>
      <c r="T45" s="4">
        <v>2</v>
      </c>
      <c r="U45" s="4">
        <v>2</v>
      </c>
      <c r="V45" s="34">
        <f t="shared" si="4"/>
        <v>1.7152658662092621E-2</v>
      </c>
      <c r="W45" s="27">
        <f t="shared" si="5"/>
        <v>9847</v>
      </c>
      <c r="X45" s="27">
        <f t="shared" si="5"/>
        <v>26579</v>
      </c>
      <c r="Y45" s="27">
        <f t="shared" si="5"/>
        <v>330</v>
      </c>
      <c r="Z45" s="27">
        <f t="shared" si="5"/>
        <v>4461</v>
      </c>
      <c r="AA45" s="34">
        <f t="shared" si="6"/>
        <v>16.783927160540276</v>
      </c>
      <c r="AB45" s="27">
        <f>W45+C45+'11A.ACP AGRI'!M45</f>
        <v>52711</v>
      </c>
      <c r="AC45" s="27">
        <f>X45+D45+'11A.ACP AGRI'!N45</f>
        <v>136799</v>
      </c>
      <c r="AD45" s="27">
        <f>Y45+E45+'11A.ACP AGRI'!O45</f>
        <v>76304</v>
      </c>
      <c r="AE45" s="27">
        <f>Z45+F45+'11A.ACP AGRI'!P45</f>
        <v>322601.21999999997</v>
      </c>
      <c r="AF45" s="34">
        <f t="shared" si="7"/>
        <v>235.82132910328289</v>
      </c>
    </row>
    <row r="46" spans="1:32" x14ac:dyDescent="0.25">
      <c r="A46" s="3">
        <v>33</v>
      </c>
      <c r="B46" s="3" t="s">
        <v>46</v>
      </c>
      <c r="C46" s="4">
        <v>3048</v>
      </c>
      <c r="D46" s="4">
        <v>10997</v>
      </c>
      <c r="E46" s="4">
        <v>3048</v>
      </c>
      <c r="F46" s="4">
        <v>10997</v>
      </c>
      <c r="G46" s="34">
        <f t="shared" si="1"/>
        <v>100</v>
      </c>
      <c r="H46" s="4">
        <v>134</v>
      </c>
      <c r="I46" s="4">
        <v>439</v>
      </c>
      <c r="J46" s="4">
        <v>134</v>
      </c>
      <c r="K46" s="4">
        <v>449</v>
      </c>
      <c r="L46" s="34">
        <f t="shared" si="2"/>
        <v>102.27790432801822</v>
      </c>
      <c r="M46" s="4">
        <v>448</v>
      </c>
      <c r="N46" s="4">
        <v>1422</v>
      </c>
      <c r="O46" s="4">
        <v>448</v>
      </c>
      <c r="P46" s="4">
        <v>1422</v>
      </c>
      <c r="Q46" s="34">
        <f t="shared" si="3"/>
        <v>100</v>
      </c>
      <c r="R46" s="4">
        <v>297</v>
      </c>
      <c r="S46" s="4">
        <v>936</v>
      </c>
      <c r="T46" s="4">
        <v>297</v>
      </c>
      <c r="U46" s="4">
        <v>936</v>
      </c>
      <c r="V46" s="34">
        <f t="shared" si="4"/>
        <v>100</v>
      </c>
      <c r="W46" s="27">
        <f t="shared" si="5"/>
        <v>879</v>
      </c>
      <c r="X46" s="27">
        <f t="shared" si="5"/>
        <v>2797</v>
      </c>
      <c r="Y46" s="27">
        <f t="shared" si="5"/>
        <v>879</v>
      </c>
      <c r="Z46" s="27">
        <f t="shared" si="5"/>
        <v>2807</v>
      </c>
      <c r="AA46" s="34">
        <f t="shared" si="6"/>
        <v>100.35752592062926</v>
      </c>
      <c r="AB46" s="27">
        <f>W46+C46+'11A.ACP AGRI'!M46</f>
        <v>5545</v>
      </c>
      <c r="AC46" s="27">
        <f>X46+D46+'11A.ACP AGRI'!N46</f>
        <v>17212</v>
      </c>
      <c r="AD46" s="27">
        <f>Y46+E46+'11A.ACP AGRI'!O46</f>
        <v>5545</v>
      </c>
      <c r="AE46" s="27">
        <f>Z46+F46+'11A.ACP AGRI'!P46</f>
        <v>17222</v>
      </c>
      <c r="AF46" s="34">
        <f t="shared" si="7"/>
        <v>100.0580990006972</v>
      </c>
    </row>
    <row r="47" spans="1:32" x14ac:dyDescent="0.25">
      <c r="A47" s="3">
        <v>34</v>
      </c>
      <c r="B47" s="3" t="s">
        <v>289</v>
      </c>
      <c r="C47" s="4">
        <v>522</v>
      </c>
      <c r="D47" s="4">
        <v>1849</v>
      </c>
      <c r="E47" s="4"/>
      <c r="F47" s="4"/>
      <c r="G47" s="34">
        <f t="shared" si="1"/>
        <v>0</v>
      </c>
      <c r="H47" s="4">
        <v>40</v>
      </c>
      <c r="I47" s="4">
        <v>158</v>
      </c>
      <c r="J47" s="4"/>
      <c r="K47" s="4"/>
      <c r="L47" s="34">
        <f t="shared" si="2"/>
        <v>0</v>
      </c>
      <c r="M47" s="4">
        <v>162</v>
      </c>
      <c r="N47" s="4">
        <v>539</v>
      </c>
      <c r="O47" s="4"/>
      <c r="P47" s="4"/>
      <c r="Q47" s="34">
        <f t="shared" si="3"/>
        <v>0</v>
      </c>
      <c r="R47" s="4">
        <v>72</v>
      </c>
      <c r="S47" s="4">
        <v>285</v>
      </c>
      <c r="T47" s="4"/>
      <c r="U47" s="4"/>
      <c r="V47" s="34">
        <f t="shared" si="4"/>
        <v>0</v>
      </c>
      <c r="W47" s="27">
        <f t="shared" si="5"/>
        <v>274</v>
      </c>
      <c r="X47" s="27">
        <f t="shared" si="5"/>
        <v>982</v>
      </c>
      <c r="Y47" s="27">
        <f t="shared" si="5"/>
        <v>0</v>
      </c>
      <c r="Z47" s="27">
        <f t="shared" si="5"/>
        <v>0</v>
      </c>
      <c r="AA47" s="34">
        <f t="shared" si="6"/>
        <v>0</v>
      </c>
      <c r="AB47" s="27">
        <f>W47+C47+'11A.ACP AGRI'!M47</f>
        <v>922</v>
      </c>
      <c r="AC47" s="27">
        <f>X47+D47+'11A.ACP AGRI'!N47</f>
        <v>3189</v>
      </c>
      <c r="AD47" s="27">
        <f>Y47+E47+'11A.ACP AGRI'!O47</f>
        <v>0</v>
      </c>
      <c r="AE47" s="27">
        <f>Z47+F47+'11A.ACP AGRI'!P47</f>
        <v>0</v>
      </c>
      <c r="AF47" s="34">
        <f t="shared" si="7"/>
        <v>0</v>
      </c>
    </row>
    <row r="48" spans="1:32" x14ac:dyDescent="0.25">
      <c r="A48" s="3">
        <v>35</v>
      </c>
      <c r="B48" s="3" t="s">
        <v>48</v>
      </c>
      <c r="C48" s="4">
        <v>638</v>
      </c>
      <c r="D48" s="4">
        <v>2093</v>
      </c>
      <c r="E48" s="4">
        <v>173</v>
      </c>
      <c r="F48" s="4">
        <v>7173</v>
      </c>
      <c r="G48" s="34">
        <f t="shared" si="1"/>
        <v>342.71380793119926</v>
      </c>
      <c r="H48" s="4">
        <v>58</v>
      </c>
      <c r="I48" s="4">
        <v>202</v>
      </c>
      <c r="J48" s="4">
        <v>7</v>
      </c>
      <c r="K48" s="4">
        <v>29</v>
      </c>
      <c r="L48" s="34">
        <f t="shared" si="2"/>
        <v>14.356435643564355</v>
      </c>
      <c r="M48" s="4">
        <v>166</v>
      </c>
      <c r="N48" s="4">
        <v>570</v>
      </c>
      <c r="O48" s="4">
        <v>89</v>
      </c>
      <c r="P48" s="4">
        <v>876</v>
      </c>
      <c r="Q48" s="34">
        <f t="shared" si="3"/>
        <v>153.68421052631578</v>
      </c>
      <c r="R48" s="4">
        <v>100</v>
      </c>
      <c r="S48" s="4">
        <v>321</v>
      </c>
      <c r="T48" s="4">
        <v>63</v>
      </c>
      <c r="U48" s="4">
        <v>3159</v>
      </c>
      <c r="V48" s="34">
        <f t="shared" si="4"/>
        <v>984.1121495327103</v>
      </c>
      <c r="W48" s="27">
        <f t="shared" si="5"/>
        <v>324</v>
      </c>
      <c r="X48" s="27">
        <f t="shared" si="5"/>
        <v>1093</v>
      </c>
      <c r="Y48" s="27">
        <f t="shared" si="5"/>
        <v>159</v>
      </c>
      <c r="Z48" s="27">
        <f t="shared" si="5"/>
        <v>4064</v>
      </c>
      <c r="AA48" s="34">
        <f t="shared" si="6"/>
        <v>371.82067703568163</v>
      </c>
      <c r="AB48" s="27">
        <f>W48+C48+'11A.ACP AGRI'!M48</f>
        <v>1282</v>
      </c>
      <c r="AC48" s="27">
        <f>X48+D48+'11A.ACP AGRI'!N48</f>
        <v>3983</v>
      </c>
      <c r="AD48" s="27">
        <f>Y48+E48+'11A.ACP AGRI'!O48</f>
        <v>990</v>
      </c>
      <c r="AE48" s="27">
        <f>Z48+F48+'11A.ACP AGRI'!P48</f>
        <v>15005</v>
      </c>
      <c r="AF48" s="34">
        <f t="shared" si="7"/>
        <v>376.72608586492595</v>
      </c>
    </row>
    <row r="49" spans="1:32" x14ac:dyDescent="0.25">
      <c r="A49" s="3">
        <v>36</v>
      </c>
      <c r="B49" s="3" t="s">
        <v>49</v>
      </c>
      <c r="C49" s="4">
        <v>3618</v>
      </c>
      <c r="D49" s="4">
        <v>12779</v>
      </c>
      <c r="E49" s="4">
        <v>3618</v>
      </c>
      <c r="F49" s="4">
        <v>12779</v>
      </c>
      <c r="G49" s="34">
        <f t="shared" si="1"/>
        <v>100</v>
      </c>
      <c r="H49" s="4">
        <v>65</v>
      </c>
      <c r="I49" s="4">
        <v>251</v>
      </c>
      <c r="J49" s="4">
        <v>65</v>
      </c>
      <c r="K49" s="4">
        <v>251</v>
      </c>
      <c r="L49" s="34">
        <f t="shared" si="2"/>
        <v>100</v>
      </c>
      <c r="M49" s="4">
        <v>235</v>
      </c>
      <c r="N49" s="4">
        <v>822</v>
      </c>
      <c r="O49" s="4">
        <v>235</v>
      </c>
      <c r="P49" s="4">
        <v>822</v>
      </c>
      <c r="Q49" s="34">
        <f t="shared" si="3"/>
        <v>100</v>
      </c>
      <c r="R49" s="4">
        <v>116</v>
      </c>
      <c r="S49" s="4">
        <v>436</v>
      </c>
      <c r="T49" s="4">
        <v>116</v>
      </c>
      <c r="U49" s="4">
        <v>436</v>
      </c>
      <c r="V49" s="34">
        <f t="shared" si="4"/>
        <v>100</v>
      </c>
      <c r="W49" s="27">
        <f t="shared" si="5"/>
        <v>416</v>
      </c>
      <c r="X49" s="27">
        <f t="shared" si="5"/>
        <v>1509</v>
      </c>
      <c r="Y49" s="27">
        <f t="shared" si="5"/>
        <v>416</v>
      </c>
      <c r="Z49" s="27">
        <f t="shared" si="5"/>
        <v>1509</v>
      </c>
      <c r="AA49" s="34">
        <f t="shared" si="6"/>
        <v>100</v>
      </c>
      <c r="AB49" s="27">
        <f>W49+C49+'11A.ACP AGRI'!M49</f>
        <v>8542</v>
      </c>
      <c r="AC49" s="27">
        <f>X49+D49+'11A.ACP AGRI'!N49</f>
        <v>26771</v>
      </c>
      <c r="AD49" s="27">
        <f>Y49+E49+'11A.ACP AGRI'!O49</f>
        <v>8542</v>
      </c>
      <c r="AE49" s="27">
        <f>Z49+F49+'11A.ACP AGRI'!P49</f>
        <v>26771</v>
      </c>
      <c r="AF49" s="34">
        <f t="shared" si="7"/>
        <v>100</v>
      </c>
    </row>
    <row r="50" spans="1:32" x14ac:dyDescent="0.25">
      <c r="A50" s="3">
        <v>37</v>
      </c>
      <c r="B50" s="3" t="s">
        <v>50</v>
      </c>
      <c r="C50" s="4">
        <v>164</v>
      </c>
      <c r="D50" s="4">
        <v>578</v>
      </c>
      <c r="E50" s="4">
        <v>0</v>
      </c>
      <c r="F50" s="4">
        <v>0</v>
      </c>
      <c r="G50" s="34">
        <f t="shared" si="1"/>
        <v>0</v>
      </c>
      <c r="H50" s="4">
        <v>6</v>
      </c>
      <c r="I50" s="4">
        <v>21</v>
      </c>
      <c r="J50" s="4">
        <v>6</v>
      </c>
      <c r="K50" s="4">
        <v>0</v>
      </c>
      <c r="L50" s="34">
        <f t="shared" si="2"/>
        <v>0</v>
      </c>
      <c r="M50" s="4">
        <v>18</v>
      </c>
      <c r="N50" s="4">
        <v>68</v>
      </c>
      <c r="O50" s="4">
        <v>0</v>
      </c>
      <c r="P50" s="4">
        <v>0</v>
      </c>
      <c r="Q50" s="34">
        <f t="shared" si="3"/>
        <v>0</v>
      </c>
      <c r="R50" s="4">
        <v>8</v>
      </c>
      <c r="S50" s="4">
        <v>28</v>
      </c>
      <c r="T50" s="4">
        <v>0</v>
      </c>
      <c r="U50" s="4">
        <v>0</v>
      </c>
      <c r="V50" s="34">
        <f t="shared" si="4"/>
        <v>0</v>
      </c>
      <c r="W50" s="27">
        <f t="shared" si="5"/>
        <v>32</v>
      </c>
      <c r="X50" s="27">
        <f t="shared" si="5"/>
        <v>117</v>
      </c>
      <c r="Y50" s="27">
        <f t="shared" si="5"/>
        <v>6</v>
      </c>
      <c r="Z50" s="27">
        <f t="shared" si="5"/>
        <v>0</v>
      </c>
      <c r="AA50" s="34">
        <f t="shared" si="6"/>
        <v>0</v>
      </c>
      <c r="AB50" s="27">
        <f>W50+C50+'11A.ACP AGRI'!M50</f>
        <v>196</v>
      </c>
      <c r="AC50" s="27">
        <f>X50+D50+'11A.ACP AGRI'!N50</f>
        <v>695</v>
      </c>
      <c r="AD50" s="27">
        <f>Y50+E50+'11A.ACP AGRI'!O50</f>
        <v>6</v>
      </c>
      <c r="AE50" s="27">
        <f>Z50+F50+'11A.ACP AGRI'!P50</f>
        <v>0</v>
      </c>
      <c r="AF50" s="34">
        <f t="shared" si="7"/>
        <v>0</v>
      </c>
    </row>
    <row r="51" spans="1:32" x14ac:dyDescent="0.25">
      <c r="A51" s="3">
        <v>38</v>
      </c>
      <c r="B51" s="3" t="s">
        <v>51</v>
      </c>
      <c r="C51" s="4">
        <v>496</v>
      </c>
      <c r="D51" s="4">
        <v>1678</v>
      </c>
      <c r="E51" s="4">
        <v>113</v>
      </c>
      <c r="F51" s="4">
        <v>2291</v>
      </c>
      <c r="G51" s="34">
        <f t="shared" si="1"/>
        <v>136.5315852205006</v>
      </c>
      <c r="H51" s="4">
        <v>52</v>
      </c>
      <c r="I51" s="4">
        <v>193</v>
      </c>
      <c r="J51" s="4">
        <v>15</v>
      </c>
      <c r="K51" s="4">
        <v>32</v>
      </c>
      <c r="L51" s="34">
        <f t="shared" si="2"/>
        <v>16.580310880829018</v>
      </c>
      <c r="M51" s="4">
        <v>198</v>
      </c>
      <c r="N51" s="4">
        <v>650</v>
      </c>
      <c r="O51" s="4">
        <v>123</v>
      </c>
      <c r="P51" s="4">
        <v>799</v>
      </c>
      <c r="Q51" s="34">
        <f t="shared" si="3"/>
        <v>122.92307692307691</v>
      </c>
      <c r="R51" s="4">
        <v>86</v>
      </c>
      <c r="S51" s="4">
        <v>340</v>
      </c>
      <c r="T51" s="4">
        <v>0</v>
      </c>
      <c r="U51" s="4">
        <v>0</v>
      </c>
      <c r="V51" s="34">
        <f t="shared" si="4"/>
        <v>0</v>
      </c>
      <c r="W51" s="27">
        <f t="shared" si="5"/>
        <v>336</v>
      </c>
      <c r="X51" s="27">
        <f t="shared" si="5"/>
        <v>1183</v>
      </c>
      <c r="Y51" s="27">
        <f t="shared" si="5"/>
        <v>138</v>
      </c>
      <c r="Z51" s="27">
        <f t="shared" si="5"/>
        <v>831</v>
      </c>
      <c r="AA51" s="34">
        <f t="shared" si="6"/>
        <v>70.245139475908701</v>
      </c>
      <c r="AB51" s="27">
        <f>W51+C51+'11A.ACP AGRI'!M51</f>
        <v>1494</v>
      </c>
      <c r="AC51" s="27">
        <f>X51+D51+'11A.ACP AGRI'!N51</f>
        <v>4695</v>
      </c>
      <c r="AD51" s="27">
        <f>Y51+E51+'11A.ACP AGRI'!O51</f>
        <v>855</v>
      </c>
      <c r="AE51" s="27">
        <f>Z51+F51+'11A.ACP AGRI'!P51</f>
        <v>5518</v>
      </c>
      <c r="AF51" s="34">
        <f t="shared" si="7"/>
        <v>117.52928647497339</v>
      </c>
    </row>
    <row r="52" spans="1:32" x14ac:dyDescent="0.25">
      <c r="A52" s="3">
        <v>39</v>
      </c>
      <c r="B52" s="3" t="s">
        <v>52</v>
      </c>
      <c r="C52" s="4">
        <v>502</v>
      </c>
      <c r="D52" s="4">
        <v>1786</v>
      </c>
      <c r="E52" s="4">
        <v>22</v>
      </c>
      <c r="F52" s="4">
        <v>172</v>
      </c>
      <c r="G52" s="34">
        <f t="shared" si="1"/>
        <v>9.630459126539753</v>
      </c>
      <c r="H52" s="4">
        <v>46</v>
      </c>
      <c r="I52" s="4">
        <v>183</v>
      </c>
      <c r="J52" s="4">
        <v>0</v>
      </c>
      <c r="K52" s="4">
        <v>0</v>
      </c>
      <c r="L52" s="34">
        <f t="shared" si="2"/>
        <v>0</v>
      </c>
      <c r="M52" s="4">
        <v>190</v>
      </c>
      <c r="N52" s="4">
        <v>626</v>
      </c>
      <c r="O52" s="4">
        <v>5</v>
      </c>
      <c r="P52" s="4">
        <v>56</v>
      </c>
      <c r="Q52" s="34">
        <f t="shared" si="3"/>
        <v>8.9456869009584654</v>
      </c>
      <c r="R52" s="4">
        <v>84</v>
      </c>
      <c r="S52" s="4">
        <v>339</v>
      </c>
      <c r="T52" s="4">
        <v>25</v>
      </c>
      <c r="U52" s="4">
        <v>11</v>
      </c>
      <c r="V52" s="34">
        <f t="shared" si="4"/>
        <v>3.2448377581120944</v>
      </c>
      <c r="W52" s="27">
        <f t="shared" si="5"/>
        <v>320</v>
      </c>
      <c r="X52" s="27">
        <f t="shared" si="5"/>
        <v>1148</v>
      </c>
      <c r="Y52" s="27">
        <f t="shared" si="5"/>
        <v>30</v>
      </c>
      <c r="Z52" s="27">
        <f t="shared" si="5"/>
        <v>67</v>
      </c>
      <c r="AA52" s="34">
        <f t="shared" si="6"/>
        <v>5.8362369337979096</v>
      </c>
      <c r="AB52" s="27">
        <f>W52+C52+'11A.ACP AGRI'!M52</f>
        <v>906</v>
      </c>
      <c r="AC52" s="27">
        <f>X52+D52+'11A.ACP AGRI'!N52</f>
        <v>3165</v>
      </c>
      <c r="AD52" s="27">
        <f>Y52+E52+'11A.ACP AGRI'!O52</f>
        <v>52</v>
      </c>
      <c r="AE52" s="27">
        <f>Z52+F52+'11A.ACP AGRI'!P52</f>
        <v>239</v>
      </c>
      <c r="AF52" s="34">
        <f t="shared" si="7"/>
        <v>7.5513428120063191</v>
      </c>
    </row>
    <row r="53" spans="1:32" x14ac:dyDescent="0.25">
      <c r="A53" s="3">
        <v>40</v>
      </c>
      <c r="B53" s="3" t="s">
        <v>53</v>
      </c>
      <c r="C53" s="4">
        <v>224</v>
      </c>
      <c r="D53" s="4">
        <v>793</v>
      </c>
      <c r="E53" s="4">
        <v>0</v>
      </c>
      <c r="F53" s="4">
        <v>0</v>
      </c>
      <c r="G53" s="34">
        <f t="shared" si="1"/>
        <v>0</v>
      </c>
      <c r="H53" s="4">
        <v>16</v>
      </c>
      <c r="I53" s="4">
        <v>63</v>
      </c>
      <c r="J53" s="4">
        <v>1</v>
      </c>
      <c r="K53" s="4">
        <v>15</v>
      </c>
      <c r="L53" s="34">
        <f t="shared" si="2"/>
        <v>23.809523809523807</v>
      </c>
      <c r="M53" s="4">
        <v>54</v>
      </c>
      <c r="N53" s="4">
        <v>204</v>
      </c>
      <c r="O53" s="4">
        <v>1</v>
      </c>
      <c r="P53" s="4">
        <v>10</v>
      </c>
      <c r="Q53" s="34">
        <f t="shared" si="3"/>
        <v>4.9019607843137258</v>
      </c>
      <c r="R53" s="4">
        <v>70</v>
      </c>
      <c r="S53" s="4">
        <v>136</v>
      </c>
      <c r="T53" s="4">
        <v>16</v>
      </c>
      <c r="U53" s="4">
        <v>133</v>
      </c>
      <c r="V53" s="34">
        <f t="shared" si="4"/>
        <v>97.794117647058826</v>
      </c>
      <c r="W53" s="27">
        <f t="shared" si="5"/>
        <v>140</v>
      </c>
      <c r="X53" s="27">
        <f t="shared" si="5"/>
        <v>403</v>
      </c>
      <c r="Y53" s="27">
        <f t="shared" si="5"/>
        <v>18</v>
      </c>
      <c r="Z53" s="27">
        <f t="shared" si="5"/>
        <v>158</v>
      </c>
      <c r="AA53" s="34">
        <f t="shared" si="6"/>
        <v>39.205955334987593</v>
      </c>
      <c r="AB53" s="27">
        <f>W53+C53+'11A.ACP AGRI'!M53</f>
        <v>364</v>
      </c>
      <c r="AC53" s="27">
        <f>X53+D53+'11A.ACP AGRI'!N53</f>
        <v>1196</v>
      </c>
      <c r="AD53" s="27">
        <f>Y53+E53+'11A.ACP AGRI'!O53</f>
        <v>23</v>
      </c>
      <c r="AE53" s="27">
        <f>Z53+F53+'11A.ACP AGRI'!P53</f>
        <v>280</v>
      </c>
      <c r="AF53" s="34">
        <f t="shared" si="7"/>
        <v>23.411371237458194</v>
      </c>
    </row>
    <row r="54" spans="1:32" x14ac:dyDescent="0.25">
      <c r="A54" s="3">
        <v>41</v>
      </c>
      <c r="B54" s="3" t="s">
        <v>54</v>
      </c>
      <c r="C54" s="4">
        <v>8</v>
      </c>
      <c r="D54" s="4">
        <v>52</v>
      </c>
      <c r="E54" s="4">
        <v>56787</v>
      </c>
      <c r="F54" s="4">
        <v>9684</v>
      </c>
      <c r="G54" s="34">
        <f t="shared" si="1"/>
        <v>18623.076923076922</v>
      </c>
      <c r="H54" s="4">
        <v>2</v>
      </c>
      <c r="I54" s="4">
        <v>10</v>
      </c>
      <c r="J54" s="4">
        <v>280</v>
      </c>
      <c r="K54" s="4">
        <v>55</v>
      </c>
      <c r="L54" s="34">
        <f t="shared" si="2"/>
        <v>550</v>
      </c>
      <c r="M54" s="4">
        <v>4</v>
      </c>
      <c r="N54" s="4">
        <v>20</v>
      </c>
      <c r="O54" s="4">
        <v>64</v>
      </c>
      <c r="P54" s="4">
        <v>12</v>
      </c>
      <c r="Q54" s="34">
        <f t="shared" si="3"/>
        <v>60</v>
      </c>
      <c r="R54" s="4">
        <v>10</v>
      </c>
      <c r="S54" s="4">
        <v>52</v>
      </c>
      <c r="T54" s="4">
        <v>56305</v>
      </c>
      <c r="U54" s="4">
        <v>10762</v>
      </c>
      <c r="V54" s="34">
        <f t="shared" si="4"/>
        <v>20696.153846153844</v>
      </c>
      <c r="W54" s="27">
        <f t="shared" si="5"/>
        <v>16</v>
      </c>
      <c r="X54" s="27">
        <f t="shared" si="5"/>
        <v>82</v>
      </c>
      <c r="Y54" s="27">
        <f t="shared" si="5"/>
        <v>56649</v>
      </c>
      <c r="Z54" s="27">
        <f t="shared" si="5"/>
        <v>10829</v>
      </c>
      <c r="AA54" s="34">
        <f t="shared" si="6"/>
        <v>13206.09756097561</v>
      </c>
      <c r="AB54" s="27">
        <f>W54+C54+'11A.ACP AGRI'!M54</f>
        <v>264</v>
      </c>
      <c r="AC54" s="27">
        <f>X54+D54+'11A.ACP AGRI'!N54</f>
        <v>403</v>
      </c>
      <c r="AD54" s="27">
        <f>Y54+E54+'11A.ACP AGRI'!O54</f>
        <v>147506</v>
      </c>
      <c r="AE54" s="27">
        <f>Z54+F54+'11A.ACP AGRI'!P54</f>
        <v>37447</v>
      </c>
      <c r="AF54" s="34">
        <f t="shared" si="7"/>
        <v>9292.0595533498763</v>
      </c>
    </row>
    <row r="55" spans="1:32" x14ac:dyDescent="0.25">
      <c r="A55" s="3">
        <v>42</v>
      </c>
      <c r="B55" s="3" t="s">
        <v>55</v>
      </c>
      <c r="C55" s="4">
        <v>455</v>
      </c>
      <c r="D55" s="4">
        <v>1572</v>
      </c>
      <c r="E55" s="4">
        <v>7</v>
      </c>
      <c r="F55" s="4">
        <v>51</v>
      </c>
      <c r="G55" s="34">
        <f t="shared" si="1"/>
        <v>3.2442748091603053</v>
      </c>
      <c r="H55" s="4">
        <v>59</v>
      </c>
      <c r="I55" s="4">
        <v>200</v>
      </c>
      <c r="J55" s="4">
        <v>0</v>
      </c>
      <c r="K55" s="4">
        <v>0</v>
      </c>
      <c r="L55" s="34">
        <f t="shared" si="2"/>
        <v>0</v>
      </c>
      <c r="M55" s="4">
        <v>205</v>
      </c>
      <c r="N55" s="4">
        <v>643</v>
      </c>
      <c r="O55" s="4">
        <v>0</v>
      </c>
      <c r="P55" s="4">
        <v>0</v>
      </c>
      <c r="Q55" s="34">
        <f t="shared" si="3"/>
        <v>0</v>
      </c>
      <c r="R55" s="4">
        <v>123</v>
      </c>
      <c r="S55" s="4">
        <v>327</v>
      </c>
      <c r="T55" s="4">
        <v>1406</v>
      </c>
      <c r="U55" s="4">
        <v>734</v>
      </c>
      <c r="V55" s="34">
        <f t="shared" si="4"/>
        <v>224.46483180428137</v>
      </c>
      <c r="W55" s="27">
        <f t="shared" si="5"/>
        <v>387</v>
      </c>
      <c r="X55" s="27">
        <f t="shared" si="5"/>
        <v>1170</v>
      </c>
      <c r="Y55" s="27">
        <f t="shared" si="5"/>
        <v>1406</v>
      </c>
      <c r="Z55" s="27">
        <f t="shared" si="5"/>
        <v>734</v>
      </c>
      <c r="AA55" s="34">
        <f t="shared" si="6"/>
        <v>62.735042735042732</v>
      </c>
      <c r="AB55" s="27">
        <f>W55+C55+'11A.ACP AGRI'!M55</f>
        <v>1525</v>
      </c>
      <c r="AC55" s="27">
        <f>X55+D55+'11A.ACP AGRI'!N55</f>
        <v>4051</v>
      </c>
      <c r="AD55" s="27">
        <f>Y55+E55+'11A.ACP AGRI'!O55</f>
        <v>1585</v>
      </c>
      <c r="AE55" s="27">
        <f>Z55+F55+'11A.ACP AGRI'!P55</f>
        <v>909</v>
      </c>
      <c r="AF55" s="34">
        <f t="shared" si="7"/>
        <v>22.438903974327324</v>
      </c>
    </row>
    <row r="56" spans="1:32" x14ac:dyDescent="0.25">
      <c r="A56" s="3">
        <v>43</v>
      </c>
      <c r="B56" s="3" t="s">
        <v>56</v>
      </c>
      <c r="C56" s="4">
        <v>232</v>
      </c>
      <c r="D56" s="4">
        <v>829</v>
      </c>
      <c r="E56" s="4">
        <v>232</v>
      </c>
      <c r="F56" s="4">
        <v>829</v>
      </c>
      <c r="G56" s="34">
        <f t="shared" si="1"/>
        <v>100</v>
      </c>
      <c r="H56" s="4">
        <v>26</v>
      </c>
      <c r="I56" s="4">
        <v>111</v>
      </c>
      <c r="J56" s="4">
        <v>26</v>
      </c>
      <c r="K56" s="4">
        <v>111</v>
      </c>
      <c r="L56" s="34">
        <f t="shared" si="2"/>
        <v>100</v>
      </c>
      <c r="M56" s="4">
        <v>118</v>
      </c>
      <c r="N56" s="4">
        <v>385</v>
      </c>
      <c r="O56" s="4">
        <v>118</v>
      </c>
      <c r="P56" s="4">
        <v>385</v>
      </c>
      <c r="Q56" s="34">
        <f t="shared" si="3"/>
        <v>100</v>
      </c>
      <c r="R56" s="4">
        <v>54</v>
      </c>
      <c r="S56" s="4">
        <v>216</v>
      </c>
      <c r="T56" s="4">
        <v>54</v>
      </c>
      <c r="U56" s="4">
        <v>216</v>
      </c>
      <c r="V56" s="34">
        <f t="shared" si="4"/>
        <v>100</v>
      </c>
      <c r="W56" s="27">
        <f t="shared" si="5"/>
        <v>198</v>
      </c>
      <c r="X56" s="27">
        <f t="shared" si="5"/>
        <v>712</v>
      </c>
      <c r="Y56" s="27">
        <f t="shared" si="5"/>
        <v>198</v>
      </c>
      <c r="Z56" s="27">
        <f t="shared" si="5"/>
        <v>712</v>
      </c>
      <c r="AA56" s="34">
        <f t="shared" si="6"/>
        <v>100</v>
      </c>
      <c r="AB56" s="27">
        <f>W56+C56+'11A.ACP AGRI'!M56</f>
        <v>464</v>
      </c>
      <c r="AC56" s="27">
        <f>X56+D56+'11A.ACP AGRI'!N56</f>
        <v>1635</v>
      </c>
      <c r="AD56" s="27">
        <f>Y56+E56+'11A.ACP AGRI'!O56</f>
        <v>464</v>
      </c>
      <c r="AE56" s="27">
        <f>Z56+F56+'11A.ACP AGRI'!P56</f>
        <v>1635</v>
      </c>
      <c r="AF56" s="34">
        <f t="shared" si="7"/>
        <v>100</v>
      </c>
    </row>
    <row r="57" spans="1:32" x14ac:dyDescent="0.25">
      <c r="A57" s="3">
        <v>44</v>
      </c>
      <c r="B57" s="3" t="s">
        <v>57</v>
      </c>
      <c r="C57" s="4">
        <v>0</v>
      </c>
      <c r="D57" s="4">
        <v>0</v>
      </c>
      <c r="E57" s="4">
        <v>0</v>
      </c>
      <c r="F57" s="4">
        <v>0</v>
      </c>
      <c r="G57" s="34" t="e">
        <f t="shared" si="1"/>
        <v>#DIV/0!</v>
      </c>
      <c r="H57" s="4">
        <v>0</v>
      </c>
      <c r="I57" s="4">
        <v>0</v>
      </c>
      <c r="J57" s="4">
        <v>0</v>
      </c>
      <c r="K57" s="4">
        <v>0</v>
      </c>
      <c r="L57" s="34" t="e">
        <f t="shared" si="2"/>
        <v>#DIV/0!</v>
      </c>
      <c r="M57" s="4">
        <v>0</v>
      </c>
      <c r="N57" s="4">
        <v>0</v>
      </c>
      <c r="O57" s="4">
        <v>0</v>
      </c>
      <c r="P57" s="4">
        <v>0</v>
      </c>
      <c r="Q57" s="34" t="e">
        <f t="shared" si="3"/>
        <v>#DIV/0!</v>
      </c>
      <c r="R57" s="4">
        <v>0</v>
      </c>
      <c r="S57" s="4">
        <v>0</v>
      </c>
      <c r="T57" s="4">
        <v>0</v>
      </c>
      <c r="U57" s="4">
        <v>0</v>
      </c>
      <c r="V57" s="34" t="e">
        <f t="shared" si="4"/>
        <v>#DIV/0!</v>
      </c>
      <c r="W57" s="27">
        <f t="shared" si="5"/>
        <v>0</v>
      </c>
      <c r="X57" s="27">
        <f t="shared" si="5"/>
        <v>0</v>
      </c>
      <c r="Y57" s="27">
        <f t="shared" si="5"/>
        <v>0</v>
      </c>
      <c r="Z57" s="27">
        <f t="shared" si="5"/>
        <v>0</v>
      </c>
      <c r="AA57" s="34" t="e">
        <f t="shared" si="6"/>
        <v>#DIV/0!</v>
      </c>
      <c r="AB57" s="27">
        <f>W57+C57+'11A.ACP AGRI'!M57</f>
        <v>0</v>
      </c>
      <c r="AC57" s="27">
        <f>X57+D57+'11A.ACP AGRI'!N57</f>
        <v>0</v>
      </c>
      <c r="AD57" s="27">
        <f>Y57+E57+'11A.ACP AGRI'!O57</f>
        <v>0</v>
      </c>
      <c r="AE57" s="27">
        <f>Z57+F57+'11A.ACP AGRI'!P57</f>
        <v>0</v>
      </c>
      <c r="AF57" s="34" t="e">
        <f t="shared" si="7"/>
        <v>#DIV/0!</v>
      </c>
    </row>
    <row r="58" spans="1:32" x14ac:dyDescent="0.25">
      <c r="A58" s="3">
        <v>45</v>
      </c>
      <c r="B58" s="3" t="s">
        <v>58</v>
      </c>
      <c r="C58" s="4">
        <v>0</v>
      </c>
      <c r="D58" s="4">
        <v>0</v>
      </c>
      <c r="E58" s="4">
        <v>0</v>
      </c>
      <c r="F58" s="4">
        <v>0</v>
      </c>
      <c r="G58" s="34" t="e">
        <f t="shared" si="1"/>
        <v>#DIV/0!</v>
      </c>
      <c r="H58" s="4">
        <v>0</v>
      </c>
      <c r="I58" s="4">
        <v>0</v>
      </c>
      <c r="J58" s="4">
        <v>0</v>
      </c>
      <c r="K58" s="4">
        <v>0</v>
      </c>
      <c r="L58" s="34" t="e">
        <f t="shared" si="2"/>
        <v>#DIV/0!</v>
      </c>
      <c r="M58" s="4">
        <v>0</v>
      </c>
      <c r="N58" s="4">
        <v>0</v>
      </c>
      <c r="O58" s="4">
        <v>0</v>
      </c>
      <c r="P58" s="4">
        <v>0</v>
      </c>
      <c r="Q58" s="34" t="e">
        <f t="shared" si="3"/>
        <v>#DIV/0!</v>
      </c>
      <c r="R58" s="4">
        <v>0</v>
      </c>
      <c r="S58" s="4">
        <v>0</v>
      </c>
      <c r="T58" s="4">
        <v>0</v>
      </c>
      <c r="U58" s="4">
        <v>0</v>
      </c>
      <c r="V58" s="34" t="e">
        <f t="shared" si="4"/>
        <v>#DIV/0!</v>
      </c>
      <c r="W58" s="27">
        <f t="shared" si="5"/>
        <v>0</v>
      </c>
      <c r="X58" s="27">
        <f t="shared" si="5"/>
        <v>0</v>
      </c>
      <c r="Y58" s="27">
        <f t="shared" si="5"/>
        <v>0</v>
      </c>
      <c r="Z58" s="27">
        <f t="shared" si="5"/>
        <v>0</v>
      </c>
      <c r="AA58" s="34" t="e">
        <f t="shared" si="6"/>
        <v>#DIV/0!</v>
      </c>
      <c r="AB58" s="27">
        <f>W58+C58+'11A.ACP AGRI'!M58</f>
        <v>0</v>
      </c>
      <c r="AC58" s="27">
        <f>X58+D58+'11A.ACP AGRI'!N58</f>
        <v>0</v>
      </c>
      <c r="AD58" s="27">
        <f>Y58+E58+'11A.ACP AGRI'!O58</f>
        <v>0</v>
      </c>
      <c r="AE58" s="27">
        <f>Z58+F58+'11A.ACP AGRI'!P58</f>
        <v>0</v>
      </c>
      <c r="AF58" s="34" t="e">
        <f t="shared" si="7"/>
        <v>#DIV/0!</v>
      </c>
    </row>
    <row r="59" spans="1:32" ht="15.75" thickBot="1" x14ac:dyDescent="0.3">
      <c r="A59" s="18">
        <v>46</v>
      </c>
      <c r="B59" s="18" t="s">
        <v>295</v>
      </c>
      <c r="C59" s="19">
        <v>16</v>
      </c>
      <c r="D59" s="19">
        <v>119</v>
      </c>
      <c r="E59" s="19">
        <v>0</v>
      </c>
      <c r="F59" s="19">
        <v>0</v>
      </c>
      <c r="G59" s="35">
        <f t="shared" si="1"/>
        <v>0</v>
      </c>
      <c r="H59" s="19">
        <v>10</v>
      </c>
      <c r="I59" s="19">
        <v>31</v>
      </c>
      <c r="J59" s="19">
        <v>0</v>
      </c>
      <c r="K59" s="19">
        <v>0</v>
      </c>
      <c r="L59" s="35">
        <f t="shared" si="2"/>
        <v>0</v>
      </c>
      <c r="M59" s="19">
        <v>9</v>
      </c>
      <c r="N59" s="19">
        <v>26</v>
      </c>
      <c r="O59" s="19">
        <v>0</v>
      </c>
      <c r="P59" s="19">
        <v>0</v>
      </c>
      <c r="Q59" s="35">
        <f t="shared" si="3"/>
        <v>0</v>
      </c>
      <c r="R59" s="19">
        <v>21</v>
      </c>
      <c r="S59" s="19">
        <v>110</v>
      </c>
      <c r="T59" s="19">
        <v>0</v>
      </c>
      <c r="U59" s="19">
        <v>0</v>
      </c>
      <c r="V59" s="35">
        <f t="shared" si="4"/>
        <v>0</v>
      </c>
      <c r="W59" s="28">
        <f t="shared" si="5"/>
        <v>40</v>
      </c>
      <c r="X59" s="28">
        <f t="shared" si="5"/>
        <v>167</v>
      </c>
      <c r="Y59" s="28">
        <f t="shared" si="5"/>
        <v>0</v>
      </c>
      <c r="Z59" s="28">
        <f t="shared" si="5"/>
        <v>0</v>
      </c>
      <c r="AA59" s="35">
        <f t="shared" si="6"/>
        <v>0</v>
      </c>
      <c r="AB59" s="27">
        <f>W59+C59+'11A.ACP AGRI'!M59</f>
        <v>536</v>
      </c>
      <c r="AC59" s="27">
        <f>X59+D59+'11A.ACP AGRI'!N59</f>
        <v>884</v>
      </c>
      <c r="AD59" s="27">
        <f>Y59+E59+'11A.ACP AGRI'!O59</f>
        <v>0</v>
      </c>
      <c r="AE59" s="27">
        <f>Z59+F59+'11A.ACP AGRI'!P59</f>
        <v>0</v>
      </c>
      <c r="AF59" s="35">
        <f t="shared" si="7"/>
        <v>0</v>
      </c>
    </row>
    <row r="60" spans="1:32" ht="15.75" thickBot="1" x14ac:dyDescent="0.3">
      <c r="A60" s="29"/>
      <c r="B60" s="30" t="s">
        <v>34</v>
      </c>
      <c r="C60" s="31">
        <f>SUM(C41:C59)</f>
        <v>42339</v>
      </c>
      <c r="D60" s="31">
        <f t="shared" ref="D60:AE60" si="10">SUM(D41:D59)</f>
        <v>146679</v>
      </c>
      <c r="E60" s="31">
        <f t="shared" si="10"/>
        <v>72785</v>
      </c>
      <c r="F60" s="31">
        <f t="shared" si="10"/>
        <v>320920.90000000002</v>
      </c>
      <c r="G60" s="38">
        <f t="shared" si="1"/>
        <v>218.79130618561624</v>
      </c>
      <c r="H60" s="31">
        <f t="shared" si="10"/>
        <v>2895</v>
      </c>
      <c r="I60" s="31">
        <f t="shared" si="10"/>
        <v>10092</v>
      </c>
      <c r="J60" s="31">
        <f t="shared" si="10"/>
        <v>917</v>
      </c>
      <c r="K60" s="31">
        <f t="shared" si="10"/>
        <v>1648</v>
      </c>
      <c r="L60" s="38">
        <f t="shared" si="2"/>
        <v>16.329766151407053</v>
      </c>
      <c r="M60" s="31">
        <f t="shared" si="10"/>
        <v>10116</v>
      </c>
      <c r="N60" s="31">
        <f t="shared" si="10"/>
        <v>34504</v>
      </c>
      <c r="O60" s="31">
        <f t="shared" si="10"/>
        <v>7335</v>
      </c>
      <c r="P60" s="31">
        <f t="shared" si="10"/>
        <v>62890</v>
      </c>
      <c r="Q60" s="38">
        <f t="shared" si="3"/>
        <v>182.26872246696036</v>
      </c>
      <c r="R60" s="31">
        <f t="shared" si="10"/>
        <v>10660</v>
      </c>
      <c r="S60" s="31">
        <f t="shared" si="10"/>
        <v>24377</v>
      </c>
      <c r="T60" s="31">
        <f t="shared" si="10"/>
        <v>58299</v>
      </c>
      <c r="U60" s="31">
        <f t="shared" si="10"/>
        <v>16395</v>
      </c>
      <c r="V60" s="38">
        <f t="shared" si="4"/>
        <v>67.256020018870245</v>
      </c>
      <c r="W60" s="31">
        <f t="shared" si="10"/>
        <v>23671</v>
      </c>
      <c r="X60" s="31">
        <f t="shared" si="10"/>
        <v>68973</v>
      </c>
      <c r="Y60" s="31">
        <f t="shared" si="10"/>
        <v>66551</v>
      </c>
      <c r="Z60" s="31">
        <f t="shared" si="10"/>
        <v>80933</v>
      </c>
      <c r="AA60" s="38">
        <f t="shared" si="6"/>
        <v>117.3401185971322</v>
      </c>
      <c r="AB60" s="31">
        <f t="shared" si="10"/>
        <v>160773</v>
      </c>
      <c r="AC60" s="31">
        <f t="shared" si="10"/>
        <v>429039</v>
      </c>
      <c r="AD60" s="31">
        <f t="shared" si="10"/>
        <v>345493</v>
      </c>
      <c r="AE60" s="31">
        <f t="shared" si="10"/>
        <v>835127.22</v>
      </c>
      <c r="AF60" s="39">
        <f t="shared" si="7"/>
        <v>194.65065413633724</v>
      </c>
    </row>
    <row r="61" spans="1:32" x14ac:dyDescent="0.25">
      <c r="A61" s="22">
        <v>47</v>
      </c>
      <c r="B61" s="22" t="s">
        <v>59</v>
      </c>
      <c r="C61" s="23">
        <v>8048</v>
      </c>
      <c r="D61" s="23">
        <v>16159</v>
      </c>
      <c r="E61" s="23">
        <v>22906</v>
      </c>
      <c r="F61" s="23">
        <v>23115</v>
      </c>
      <c r="G61" s="40">
        <f t="shared" si="1"/>
        <v>143.04721826845721</v>
      </c>
      <c r="H61" s="23">
        <v>881</v>
      </c>
      <c r="I61" s="23">
        <v>2575</v>
      </c>
      <c r="J61" s="23">
        <v>67</v>
      </c>
      <c r="K61" s="23">
        <v>88</v>
      </c>
      <c r="L61" s="40">
        <f t="shared" si="2"/>
        <v>3.4174757281553401</v>
      </c>
      <c r="M61" s="23">
        <v>4101</v>
      </c>
      <c r="N61" s="23">
        <v>6531</v>
      </c>
      <c r="O61" s="23">
        <v>17291</v>
      </c>
      <c r="P61" s="23">
        <v>8883</v>
      </c>
      <c r="Q61" s="40">
        <f t="shared" si="3"/>
        <v>136.0128617363344</v>
      </c>
      <c r="R61" s="23">
        <v>2509</v>
      </c>
      <c r="S61" s="23">
        <v>3454</v>
      </c>
      <c r="T61" s="23">
        <v>10896</v>
      </c>
      <c r="U61" s="23">
        <v>21481</v>
      </c>
      <c r="V61" s="40">
        <f t="shared" si="4"/>
        <v>621.91661841343364</v>
      </c>
      <c r="W61" s="33">
        <f t="shared" si="5"/>
        <v>7491</v>
      </c>
      <c r="X61" s="33">
        <f t="shared" si="5"/>
        <v>12560</v>
      </c>
      <c r="Y61" s="33">
        <f t="shared" si="5"/>
        <v>28254</v>
      </c>
      <c r="Z61" s="33">
        <f t="shared" si="5"/>
        <v>30452</v>
      </c>
      <c r="AA61" s="40">
        <f t="shared" si="6"/>
        <v>242.45222929936307</v>
      </c>
      <c r="AB61" s="27">
        <f>W61+C61+'11A.ACP AGRI'!M61</f>
        <v>141891</v>
      </c>
      <c r="AC61" s="27">
        <f>X61+D61+'11A.ACP AGRI'!N61</f>
        <v>216968</v>
      </c>
      <c r="AD61" s="27">
        <f>Y61+E61+'11A.ACP AGRI'!O61</f>
        <v>310794</v>
      </c>
      <c r="AE61" s="27">
        <f>Z61+F61+'11A.ACP AGRI'!P61</f>
        <v>127962</v>
      </c>
      <c r="AF61" s="40">
        <f t="shared" si="7"/>
        <v>58.977360716787729</v>
      </c>
    </row>
    <row r="62" spans="1:32" x14ac:dyDescent="0.25">
      <c r="A62" s="3">
        <v>48</v>
      </c>
      <c r="B62" s="3" t="s">
        <v>60</v>
      </c>
      <c r="C62" s="4">
        <v>7433</v>
      </c>
      <c r="D62" s="4">
        <v>19213</v>
      </c>
      <c r="E62" s="4">
        <v>18503</v>
      </c>
      <c r="F62" s="4">
        <v>5117</v>
      </c>
      <c r="G62" s="34">
        <f t="shared" si="1"/>
        <v>26.63300890022381</v>
      </c>
      <c r="H62" s="4">
        <v>747</v>
      </c>
      <c r="I62" s="4">
        <v>1738</v>
      </c>
      <c r="J62" s="4">
        <v>117</v>
      </c>
      <c r="K62" s="4">
        <v>137</v>
      </c>
      <c r="L62" s="34">
        <f t="shared" si="2"/>
        <v>7.8826237054085162</v>
      </c>
      <c r="M62" s="4">
        <v>4497</v>
      </c>
      <c r="N62" s="4">
        <v>9315</v>
      </c>
      <c r="O62" s="4">
        <v>16417</v>
      </c>
      <c r="P62" s="4">
        <v>18628</v>
      </c>
      <c r="Q62" s="34">
        <f t="shared" si="3"/>
        <v>199.97852925389157</v>
      </c>
      <c r="R62" s="4">
        <v>7968</v>
      </c>
      <c r="S62" s="4">
        <v>12012</v>
      </c>
      <c r="T62" s="4">
        <v>1688</v>
      </c>
      <c r="U62" s="4">
        <v>291</v>
      </c>
      <c r="V62" s="34">
        <f t="shared" si="4"/>
        <v>2.4225774225774224</v>
      </c>
      <c r="W62" s="27">
        <f t="shared" si="5"/>
        <v>13212</v>
      </c>
      <c r="X62" s="27">
        <f t="shared" si="5"/>
        <v>23065</v>
      </c>
      <c r="Y62" s="27">
        <f t="shared" si="5"/>
        <v>18222</v>
      </c>
      <c r="Z62" s="27">
        <f t="shared" si="5"/>
        <v>19056</v>
      </c>
      <c r="AA62" s="34">
        <f t="shared" si="6"/>
        <v>82.618686321265983</v>
      </c>
      <c r="AB62" s="27">
        <f>W62+C62+'11A.ACP AGRI'!M62</f>
        <v>141209</v>
      </c>
      <c r="AC62" s="27">
        <f>X62+D62+'11A.ACP AGRI'!N62</f>
        <v>278639</v>
      </c>
      <c r="AD62" s="27">
        <f>Y62+E62+'11A.ACP AGRI'!O62</f>
        <v>157185</v>
      </c>
      <c r="AE62" s="27">
        <f>Z62+F62+'11A.ACP AGRI'!P62</f>
        <v>177989</v>
      </c>
      <c r="AF62" s="34">
        <f t="shared" si="7"/>
        <v>63.877992671521213</v>
      </c>
    </row>
    <row r="63" spans="1:32" ht="15.75" thickBot="1" x14ac:dyDescent="0.3">
      <c r="A63" s="18">
        <v>49</v>
      </c>
      <c r="B63" s="18" t="s">
        <v>61</v>
      </c>
      <c r="C63" s="19">
        <v>5139</v>
      </c>
      <c r="D63" s="19">
        <v>16006</v>
      </c>
      <c r="E63" s="19">
        <v>4784</v>
      </c>
      <c r="F63" s="19">
        <v>4584</v>
      </c>
      <c r="G63" s="35">
        <f t="shared" si="1"/>
        <v>28.639260277395977</v>
      </c>
      <c r="H63" s="19">
        <v>584</v>
      </c>
      <c r="I63" s="19">
        <v>1566</v>
      </c>
      <c r="J63" s="19">
        <v>289</v>
      </c>
      <c r="K63" s="19">
        <v>412</v>
      </c>
      <c r="L63" s="35">
        <f t="shared" si="2"/>
        <v>26.309067688378036</v>
      </c>
      <c r="M63" s="19">
        <v>1178</v>
      </c>
      <c r="N63" s="19">
        <v>3750</v>
      </c>
      <c r="O63" s="19">
        <v>19156</v>
      </c>
      <c r="P63" s="19">
        <v>11802</v>
      </c>
      <c r="Q63" s="35">
        <f t="shared" si="3"/>
        <v>314.72000000000003</v>
      </c>
      <c r="R63" s="19">
        <v>764</v>
      </c>
      <c r="S63" s="19">
        <v>2622</v>
      </c>
      <c r="T63" s="19">
        <v>785</v>
      </c>
      <c r="U63" s="19">
        <v>585</v>
      </c>
      <c r="V63" s="35">
        <f t="shared" si="4"/>
        <v>22.311212814645309</v>
      </c>
      <c r="W63" s="28">
        <f t="shared" si="5"/>
        <v>2526</v>
      </c>
      <c r="X63" s="28">
        <f t="shared" si="5"/>
        <v>7938</v>
      </c>
      <c r="Y63" s="28">
        <f t="shared" si="5"/>
        <v>20230</v>
      </c>
      <c r="Z63" s="28">
        <f t="shared" si="5"/>
        <v>12799</v>
      </c>
      <c r="AA63" s="35">
        <f t="shared" si="6"/>
        <v>161.23708742756361</v>
      </c>
      <c r="AB63" s="27">
        <f>W63+C63+'11A.ACP AGRI'!M63</f>
        <v>98462</v>
      </c>
      <c r="AC63" s="27">
        <f>X63+D63+'11A.ACP AGRI'!N63</f>
        <v>284938</v>
      </c>
      <c r="AD63" s="27">
        <f>Y63+E63+'11A.ACP AGRI'!O63</f>
        <v>192196</v>
      </c>
      <c r="AE63" s="27">
        <f>Z63+F63+'11A.ACP AGRI'!P63</f>
        <v>303885</v>
      </c>
      <c r="AF63" s="35">
        <f t="shared" si="7"/>
        <v>106.64951673697436</v>
      </c>
    </row>
    <row r="64" spans="1:32" ht="15.75" thickBot="1" x14ac:dyDescent="0.3">
      <c r="A64" s="29"/>
      <c r="B64" s="30" t="s">
        <v>34</v>
      </c>
      <c r="C64" s="31">
        <f>SUM(C61:C63)</f>
        <v>20620</v>
      </c>
      <c r="D64" s="31">
        <f t="shared" ref="D64:AE64" si="11">SUM(D61:D63)</f>
        <v>51378</v>
      </c>
      <c r="E64" s="31">
        <f t="shared" si="11"/>
        <v>46193</v>
      </c>
      <c r="F64" s="31">
        <f t="shared" si="11"/>
        <v>32816</v>
      </c>
      <c r="G64" s="38">
        <f t="shared" si="1"/>
        <v>63.871696056677948</v>
      </c>
      <c r="H64" s="31">
        <f t="shared" si="11"/>
        <v>2212</v>
      </c>
      <c r="I64" s="31">
        <f t="shared" si="11"/>
        <v>5879</v>
      </c>
      <c r="J64" s="31">
        <f t="shared" si="11"/>
        <v>473</v>
      </c>
      <c r="K64" s="31">
        <f t="shared" si="11"/>
        <v>637</v>
      </c>
      <c r="L64" s="38">
        <f t="shared" si="2"/>
        <v>10.8351760503487</v>
      </c>
      <c r="M64" s="31">
        <f t="shared" si="11"/>
        <v>9776</v>
      </c>
      <c r="N64" s="31">
        <f t="shared" si="11"/>
        <v>19596</v>
      </c>
      <c r="O64" s="31">
        <f t="shared" si="11"/>
        <v>52864</v>
      </c>
      <c r="P64" s="31">
        <f t="shared" si="11"/>
        <v>39313</v>
      </c>
      <c r="Q64" s="38">
        <f t="shared" si="3"/>
        <v>200.61747295366402</v>
      </c>
      <c r="R64" s="31">
        <f t="shared" si="11"/>
        <v>11241</v>
      </c>
      <c r="S64" s="31">
        <f t="shared" si="11"/>
        <v>18088</v>
      </c>
      <c r="T64" s="31">
        <f t="shared" si="11"/>
        <v>13369</v>
      </c>
      <c r="U64" s="31">
        <f t="shared" si="11"/>
        <v>22357</v>
      </c>
      <c r="V64" s="38">
        <f t="shared" si="4"/>
        <v>123.60128261831049</v>
      </c>
      <c r="W64" s="31">
        <f t="shared" si="11"/>
        <v>23229</v>
      </c>
      <c r="X64" s="31">
        <f t="shared" si="11"/>
        <v>43563</v>
      </c>
      <c r="Y64" s="31">
        <f t="shared" si="11"/>
        <v>66706</v>
      </c>
      <c r="Z64" s="31">
        <f t="shared" si="11"/>
        <v>62307</v>
      </c>
      <c r="AA64" s="38">
        <f t="shared" si="6"/>
        <v>143.02733971489567</v>
      </c>
      <c r="AB64" s="31">
        <f t="shared" si="11"/>
        <v>381562</v>
      </c>
      <c r="AC64" s="31">
        <f t="shared" si="11"/>
        <v>780545</v>
      </c>
      <c r="AD64" s="31">
        <f t="shared" si="11"/>
        <v>660175</v>
      </c>
      <c r="AE64" s="31">
        <f t="shared" si="11"/>
        <v>609836</v>
      </c>
      <c r="AF64" s="39">
        <f t="shared" si="7"/>
        <v>78.129512071693497</v>
      </c>
    </row>
    <row r="65" spans="1:32" x14ac:dyDescent="0.25">
      <c r="A65" s="22">
        <v>50</v>
      </c>
      <c r="B65" s="22" t="s">
        <v>62</v>
      </c>
      <c r="C65" s="23">
        <v>13707</v>
      </c>
      <c r="D65" s="23">
        <v>40938</v>
      </c>
      <c r="E65" s="23">
        <v>0</v>
      </c>
      <c r="F65" s="23">
        <v>0</v>
      </c>
      <c r="G65" s="40">
        <f t="shared" si="1"/>
        <v>0</v>
      </c>
      <c r="H65" s="23">
        <v>1097</v>
      </c>
      <c r="I65" s="23">
        <v>3648</v>
      </c>
      <c r="J65" s="23">
        <v>0</v>
      </c>
      <c r="K65" s="23">
        <v>0</v>
      </c>
      <c r="L65" s="40">
        <f t="shared" si="2"/>
        <v>0</v>
      </c>
      <c r="M65" s="23">
        <v>5244</v>
      </c>
      <c r="N65" s="23">
        <v>12374</v>
      </c>
      <c r="O65" s="23">
        <v>1001</v>
      </c>
      <c r="P65" s="23">
        <v>2080</v>
      </c>
      <c r="Q65" s="40">
        <f t="shared" si="3"/>
        <v>16.809439146597704</v>
      </c>
      <c r="R65" s="23">
        <v>4746</v>
      </c>
      <c r="S65" s="23">
        <v>10518</v>
      </c>
      <c r="T65" s="23">
        <v>1052</v>
      </c>
      <c r="U65" s="23">
        <v>1112</v>
      </c>
      <c r="V65" s="40">
        <f t="shared" si="4"/>
        <v>10.572352158204982</v>
      </c>
      <c r="W65" s="33">
        <f t="shared" si="5"/>
        <v>11087</v>
      </c>
      <c r="X65" s="33">
        <f t="shared" si="5"/>
        <v>26540</v>
      </c>
      <c r="Y65" s="33">
        <f t="shared" si="5"/>
        <v>2053</v>
      </c>
      <c r="Z65" s="33">
        <f t="shared" si="5"/>
        <v>3192</v>
      </c>
      <c r="AA65" s="40">
        <f t="shared" si="6"/>
        <v>12.027128862094951</v>
      </c>
      <c r="AB65" s="27">
        <f>W65+C65+'11A.ACP AGRI'!M65</f>
        <v>721834</v>
      </c>
      <c r="AC65" s="27">
        <f>X65+D65+'11A.ACP AGRI'!N65</f>
        <v>1397324</v>
      </c>
      <c r="AD65" s="27">
        <f>Y65+E65+'11A.ACP AGRI'!O65</f>
        <v>277900</v>
      </c>
      <c r="AE65" s="27">
        <f>Z65+F65+'11A.ACP AGRI'!P65</f>
        <v>1331930</v>
      </c>
      <c r="AF65" s="40">
        <f t="shared" si="7"/>
        <v>95.320054618685433</v>
      </c>
    </row>
    <row r="66" spans="1:32" ht="15.75" thickBot="1" x14ac:dyDescent="0.3">
      <c r="A66" s="18">
        <v>51</v>
      </c>
      <c r="B66" s="18" t="s">
        <v>63</v>
      </c>
      <c r="C66" s="19">
        <v>2029</v>
      </c>
      <c r="D66" s="19">
        <v>5612</v>
      </c>
      <c r="E66" s="19">
        <v>0</v>
      </c>
      <c r="F66" s="19">
        <v>0</v>
      </c>
      <c r="G66" s="35">
        <f t="shared" si="1"/>
        <v>0</v>
      </c>
      <c r="H66" s="19">
        <v>82</v>
      </c>
      <c r="I66" s="19">
        <v>336</v>
      </c>
      <c r="J66" s="19">
        <v>0</v>
      </c>
      <c r="K66" s="19">
        <v>0</v>
      </c>
      <c r="L66" s="35">
        <f t="shared" si="2"/>
        <v>0</v>
      </c>
      <c r="M66" s="19">
        <v>414</v>
      </c>
      <c r="N66" s="19">
        <v>934</v>
      </c>
      <c r="O66" s="19">
        <v>0</v>
      </c>
      <c r="P66" s="19">
        <v>0</v>
      </c>
      <c r="Q66" s="35">
        <f t="shared" si="3"/>
        <v>0</v>
      </c>
      <c r="R66" s="19">
        <v>954</v>
      </c>
      <c r="S66" s="19">
        <v>1990</v>
      </c>
      <c r="T66" s="19">
        <v>0</v>
      </c>
      <c r="U66" s="19">
        <v>0</v>
      </c>
      <c r="V66" s="35">
        <f t="shared" si="4"/>
        <v>0</v>
      </c>
      <c r="W66" s="28">
        <f t="shared" si="5"/>
        <v>1450</v>
      </c>
      <c r="X66" s="28">
        <f t="shared" si="5"/>
        <v>3260</v>
      </c>
      <c r="Y66" s="28">
        <f t="shared" si="5"/>
        <v>0</v>
      </c>
      <c r="Z66" s="28">
        <f t="shared" si="5"/>
        <v>0</v>
      </c>
      <c r="AA66" s="35">
        <f t="shared" si="6"/>
        <v>0</v>
      </c>
      <c r="AB66" s="27">
        <f>W66+C66+'11A.ACP AGRI'!M66</f>
        <v>23007</v>
      </c>
      <c r="AC66" s="27">
        <f>X66+D66+'11A.ACP AGRI'!N66</f>
        <v>48900</v>
      </c>
      <c r="AD66" s="27">
        <f>Y66+E66+'11A.ACP AGRI'!O66</f>
        <v>0</v>
      </c>
      <c r="AE66" s="27">
        <f>Z66+F66+'11A.ACP AGRI'!P66</f>
        <v>0</v>
      </c>
      <c r="AF66" s="35">
        <f t="shared" si="7"/>
        <v>0</v>
      </c>
    </row>
    <row r="67" spans="1:32" ht="15.75" thickBot="1" x14ac:dyDescent="0.3">
      <c r="A67" s="29"/>
      <c r="B67" s="30" t="s">
        <v>34</v>
      </c>
      <c r="C67" s="31">
        <f>SUM(C65:C66)</f>
        <v>15736</v>
      </c>
      <c r="D67" s="31">
        <f t="shared" ref="D67:AE67" si="12">SUM(D65:D66)</f>
        <v>46550</v>
      </c>
      <c r="E67" s="31">
        <f t="shared" si="12"/>
        <v>0</v>
      </c>
      <c r="F67" s="31">
        <f t="shared" si="12"/>
        <v>0</v>
      </c>
      <c r="G67" s="38">
        <f t="shared" si="1"/>
        <v>0</v>
      </c>
      <c r="H67" s="31">
        <f t="shared" si="12"/>
        <v>1179</v>
      </c>
      <c r="I67" s="31">
        <f t="shared" si="12"/>
        <v>3984</v>
      </c>
      <c r="J67" s="31">
        <f t="shared" si="12"/>
        <v>0</v>
      </c>
      <c r="K67" s="31">
        <f t="shared" si="12"/>
        <v>0</v>
      </c>
      <c r="L67" s="38">
        <f t="shared" si="2"/>
        <v>0</v>
      </c>
      <c r="M67" s="31">
        <f t="shared" si="12"/>
        <v>5658</v>
      </c>
      <c r="N67" s="31">
        <f t="shared" si="12"/>
        <v>13308</v>
      </c>
      <c r="O67" s="31">
        <f t="shared" si="12"/>
        <v>1001</v>
      </c>
      <c r="P67" s="31">
        <f t="shared" si="12"/>
        <v>2080</v>
      </c>
      <c r="Q67" s="38">
        <f t="shared" si="3"/>
        <v>15.629696423204088</v>
      </c>
      <c r="R67" s="31">
        <f t="shared" si="12"/>
        <v>5700</v>
      </c>
      <c r="S67" s="31">
        <f t="shared" si="12"/>
        <v>12508</v>
      </c>
      <c r="T67" s="31">
        <f t="shared" si="12"/>
        <v>1052</v>
      </c>
      <c r="U67" s="31">
        <f t="shared" si="12"/>
        <v>1112</v>
      </c>
      <c r="V67" s="38">
        <f t="shared" si="4"/>
        <v>8.8903102014710598</v>
      </c>
      <c r="W67" s="31">
        <f t="shared" si="12"/>
        <v>12537</v>
      </c>
      <c r="X67" s="31">
        <f t="shared" si="12"/>
        <v>29800</v>
      </c>
      <c r="Y67" s="31">
        <f t="shared" si="12"/>
        <v>2053</v>
      </c>
      <c r="Z67" s="31">
        <f t="shared" si="12"/>
        <v>3192</v>
      </c>
      <c r="AA67" s="38">
        <f t="shared" si="6"/>
        <v>10.711409395973154</v>
      </c>
      <c r="AB67" s="31">
        <f t="shared" si="12"/>
        <v>744841</v>
      </c>
      <c r="AC67" s="31">
        <f t="shared" si="12"/>
        <v>1446224</v>
      </c>
      <c r="AD67" s="31">
        <f t="shared" si="12"/>
        <v>277900</v>
      </c>
      <c r="AE67" s="31">
        <f t="shared" si="12"/>
        <v>1331930</v>
      </c>
      <c r="AF67" s="39">
        <f t="shared" si="7"/>
        <v>92.097074865304407</v>
      </c>
    </row>
    <row r="68" spans="1:32" ht="15.75" thickBot="1" x14ac:dyDescent="0.3">
      <c r="A68" s="276" t="s">
        <v>11</v>
      </c>
      <c r="B68" s="277"/>
      <c r="C68" s="25">
        <f>C67+C64+C60+C40+C33</f>
        <v>303636</v>
      </c>
      <c r="D68" s="25">
        <f t="shared" ref="D68:AE68" si="13">D67+D64+D60+D40+D33</f>
        <v>1019738</v>
      </c>
      <c r="E68" s="25">
        <f t="shared" si="13"/>
        <v>292069</v>
      </c>
      <c r="F68" s="25">
        <f t="shared" si="13"/>
        <v>1382254.9</v>
      </c>
      <c r="G68" s="36">
        <f t="shared" si="1"/>
        <v>135.55000402064059</v>
      </c>
      <c r="H68" s="25">
        <f t="shared" si="13"/>
        <v>33443</v>
      </c>
      <c r="I68" s="25">
        <f t="shared" si="13"/>
        <v>102215</v>
      </c>
      <c r="J68" s="25">
        <f t="shared" si="13"/>
        <v>24147</v>
      </c>
      <c r="K68" s="25">
        <f t="shared" si="13"/>
        <v>63299</v>
      </c>
      <c r="L68" s="36">
        <f t="shared" si="2"/>
        <v>61.927310081690557</v>
      </c>
      <c r="M68" s="25">
        <f t="shared" si="13"/>
        <v>126824</v>
      </c>
      <c r="N68" s="25">
        <f t="shared" si="13"/>
        <v>355749</v>
      </c>
      <c r="O68" s="25">
        <f t="shared" si="13"/>
        <v>236030</v>
      </c>
      <c r="P68" s="25">
        <f t="shared" si="13"/>
        <v>600575</v>
      </c>
      <c r="Q68" s="36">
        <f t="shared" si="3"/>
        <v>168.81987018937511</v>
      </c>
      <c r="R68" s="25">
        <f t="shared" si="13"/>
        <v>146698</v>
      </c>
      <c r="S68" s="25">
        <f t="shared" si="13"/>
        <v>277961</v>
      </c>
      <c r="T68" s="25">
        <f t="shared" si="13"/>
        <v>203515</v>
      </c>
      <c r="U68" s="25">
        <f t="shared" si="13"/>
        <v>429618.24</v>
      </c>
      <c r="V68" s="36">
        <f t="shared" si="4"/>
        <v>154.56061821622458</v>
      </c>
      <c r="W68" s="25">
        <f t="shared" si="13"/>
        <v>306965</v>
      </c>
      <c r="X68" s="25">
        <f t="shared" si="13"/>
        <v>735925</v>
      </c>
      <c r="Y68" s="25">
        <f t="shared" si="13"/>
        <v>463692</v>
      </c>
      <c r="Z68" s="25">
        <f t="shared" si="13"/>
        <v>1093492.24</v>
      </c>
      <c r="AA68" s="36">
        <f t="shared" si="6"/>
        <v>148.58745660223528</v>
      </c>
      <c r="AB68" s="25">
        <f t="shared" si="13"/>
        <v>3247521</v>
      </c>
      <c r="AC68" s="25">
        <f t="shared" si="13"/>
        <v>7094717</v>
      </c>
      <c r="AD68" s="25">
        <f t="shared" si="13"/>
        <v>3638814</v>
      </c>
      <c r="AE68" s="25">
        <f t="shared" si="13"/>
        <v>7462803.46</v>
      </c>
      <c r="AF68" s="37">
        <f t="shared" si="7"/>
        <v>105.18817677998994</v>
      </c>
    </row>
  </sheetData>
  <mergeCells count="32">
    <mergeCell ref="A68:B68"/>
    <mergeCell ref="O9:P9"/>
    <mergeCell ref="Q9:Q10"/>
    <mergeCell ref="R9:S9"/>
    <mergeCell ref="T9:U9"/>
    <mergeCell ref="C9:D9"/>
    <mergeCell ref="E9:F9"/>
    <mergeCell ref="G9:G10"/>
    <mergeCell ref="H9:I9"/>
    <mergeCell ref="J9:K9"/>
    <mergeCell ref="L9:L10"/>
    <mergeCell ref="M9:N9"/>
    <mergeCell ref="A8:A11"/>
    <mergeCell ref="B8:B11"/>
    <mergeCell ref="C8:G8"/>
    <mergeCell ref="H8:L8"/>
    <mergeCell ref="V9:V10"/>
    <mergeCell ref="W9:X9"/>
    <mergeCell ref="R8:V8"/>
    <mergeCell ref="W8:AA8"/>
    <mergeCell ref="AB8:AF8"/>
    <mergeCell ref="Y9:Z9"/>
    <mergeCell ref="AA9:AA10"/>
    <mergeCell ref="AB9:AC9"/>
    <mergeCell ref="AD9:AE9"/>
    <mergeCell ref="AF9:AF10"/>
    <mergeCell ref="M8:Q8"/>
    <mergeCell ref="A1:AF1"/>
    <mergeCell ref="A2:AF2"/>
    <mergeCell ref="A4:AF4"/>
    <mergeCell ref="A5:AF5"/>
    <mergeCell ref="A6:AP6"/>
  </mergeCells>
  <pageMargins left="0.70866141732283472" right="0.70866141732283472" top="0.74803149606299213" bottom="0.74803149606299213" header="0.31496062992125984" footer="0.31496062992125984"/>
  <pageSetup scale="45" orientation="landscape" r:id="rId1"/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P67"/>
  <sheetViews>
    <sheetView workbookViewId="0">
      <pane ySplit="9" topLeftCell="A46" activePane="bottomLeft" state="frozen"/>
      <selection pane="bottomLeft" activeCell="O17" sqref="O17"/>
    </sheetView>
  </sheetViews>
  <sheetFormatPr defaultRowHeight="15" x14ac:dyDescent="0.25"/>
  <cols>
    <col min="1" max="1" width="9.28515625" bestFit="1" customWidth="1"/>
    <col min="2" max="2" width="27.28515625" customWidth="1"/>
    <col min="3" max="3" width="9.28515625" bestFit="1" customWidth="1"/>
    <col min="4" max="4" width="10.5703125" bestFit="1" customWidth="1"/>
    <col min="5" max="5" width="9.28515625" bestFit="1" customWidth="1"/>
    <col min="6" max="6" width="10.42578125" bestFit="1" customWidth="1"/>
    <col min="7" max="7" width="9.28515625" bestFit="1" customWidth="1"/>
    <col min="8" max="8" width="10.140625" bestFit="1" customWidth="1"/>
    <col min="9" max="9" width="9.28515625" bestFit="1" customWidth="1"/>
    <col min="10" max="10" width="11.5703125" bestFit="1" customWidth="1"/>
    <col min="11" max="12" width="9.28515625" bestFit="1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7"/>
      <c r="N1" s="7"/>
    </row>
    <row r="2" spans="1:42" ht="15" customHeight="1" thickBot="1" x14ac:dyDescent="0.3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7"/>
      <c r="N2" s="7"/>
    </row>
    <row r="3" spans="1:42" ht="15.75" thickBot="1" x14ac:dyDescent="0.3">
      <c r="A3" s="1"/>
      <c r="L3" s="17" t="s">
        <v>299</v>
      </c>
    </row>
    <row r="4" spans="1:42" ht="15" customHeight="1" x14ac:dyDescent="0.25">
      <c r="A4" s="288" t="s">
        <v>64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8"/>
      <c r="N4" s="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9"/>
      <c r="N5" s="9"/>
    </row>
    <row r="6" spans="1:42" ht="15" customHeight="1" x14ac:dyDescent="0.25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7"/>
      <c r="N6" s="7"/>
      <c r="O6" s="279" t="s">
        <v>5</v>
      </c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8" spans="1:42" ht="15" customHeight="1" x14ac:dyDescent="0.25">
      <c r="A8" s="283" t="s">
        <v>6</v>
      </c>
      <c r="B8" s="283" t="s">
        <v>7</v>
      </c>
      <c r="C8" s="283" t="s">
        <v>65</v>
      </c>
      <c r="D8" s="285" t="s">
        <v>66</v>
      </c>
      <c r="E8" s="286"/>
      <c r="F8" s="287"/>
      <c r="G8" s="285" t="s">
        <v>67</v>
      </c>
      <c r="H8" s="286"/>
      <c r="I8" s="287"/>
      <c r="J8" s="285" t="s">
        <v>68</v>
      </c>
      <c r="K8" s="286"/>
      <c r="L8" s="287"/>
    </row>
    <row r="9" spans="1:42" ht="30" x14ac:dyDescent="0.25">
      <c r="A9" s="284"/>
      <c r="B9" s="284"/>
      <c r="C9" s="284"/>
      <c r="D9" s="2" t="s">
        <v>8</v>
      </c>
      <c r="E9" s="2" t="s">
        <v>69</v>
      </c>
      <c r="F9" s="2" t="s">
        <v>10</v>
      </c>
      <c r="G9" s="2" t="s">
        <v>8</v>
      </c>
      <c r="H9" s="2" t="s">
        <v>69</v>
      </c>
      <c r="I9" s="2" t="s">
        <v>10</v>
      </c>
      <c r="J9" s="2" t="s">
        <v>8</v>
      </c>
      <c r="K9" s="2" t="s">
        <v>69</v>
      </c>
      <c r="L9" s="2" t="s">
        <v>10</v>
      </c>
    </row>
    <row r="10" spans="1:42" x14ac:dyDescent="0.25">
      <c r="A10" s="5"/>
      <c r="L10" s="6"/>
    </row>
    <row r="11" spans="1:42" ht="15" customHeight="1" x14ac:dyDescent="0.25">
      <c r="A11" s="3">
        <v>1</v>
      </c>
      <c r="B11" s="3" t="s">
        <v>13</v>
      </c>
      <c r="C11" s="27">
        <f>'1.BRANCH ATM'!F10</f>
        <v>196</v>
      </c>
      <c r="D11" s="4">
        <v>128597.14</v>
      </c>
      <c r="E11" s="4">
        <v>123754</v>
      </c>
      <c r="F11" s="4">
        <v>531658.31000000006</v>
      </c>
      <c r="G11" s="4">
        <v>110831</v>
      </c>
      <c r="H11" s="4">
        <v>71364.38</v>
      </c>
      <c r="I11" s="4">
        <v>305366</v>
      </c>
      <c r="J11" s="34">
        <f>G11/D11*100</f>
        <v>86.184653873328756</v>
      </c>
      <c r="K11" s="34">
        <f t="shared" ref="K11:L26" si="0">H11/E11*100</f>
        <v>57.66632189666597</v>
      </c>
      <c r="L11" s="34">
        <f t="shared" si="0"/>
        <v>57.436514064832345</v>
      </c>
    </row>
    <row r="12" spans="1:42" ht="15" customHeight="1" x14ac:dyDescent="0.25">
      <c r="A12" s="3">
        <v>2</v>
      </c>
      <c r="B12" s="3" t="s">
        <v>14</v>
      </c>
      <c r="C12" s="27">
        <f>'1.BRANCH ATM'!F11</f>
        <v>29</v>
      </c>
      <c r="D12" s="4">
        <v>0</v>
      </c>
      <c r="E12" s="4">
        <v>1698</v>
      </c>
      <c r="F12" s="4">
        <v>93239</v>
      </c>
      <c r="G12" s="4">
        <v>0</v>
      </c>
      <c r="H12" s="4">
        <v>1309</v>
      </c>
      <c r="I12" s="4">
        <v>62657</v>
      </c>
      <c r="J12" s="34" t="e">
        <f t="shared" ref="J12:L67" si="1">G12/D12*100</f>
        <v>#DIV/0!</v>
      </c>
      <c r="K12" s="34">
        <f t="shared" si="0"/>
        <v>77.090694935217911</v>
      </c>
      <c r="L12" s="34">
        <f t="shared" si="0"/>
        <v>67.20042042492949</v>
      </c>
    </row>
    <row r="13" spans="1:42" ht="15" customHeight="1" x14ac:dyDescent="0.25">
      <c r="A13" s="3">
        <v>3</v>
      </c>
      <c r="B13" s="3" t="s">
        <v>15</v>
      </c>
      <c r="C13" s="27">
        <f>'1.BRANCH ATM'!F12</f>
        <v>174</v>
      </c>
      <c r="D13" s="4">
        <v>48741</v>
      </c>
      <c r="E13" s="4">
        <v>149305</v>
      </c>
      <c r="F13" s="4">
        <v>594495</v>
      </c>
      <c r="G13" s="4">
        <v>41069</v>
      </c>
      <c r="H13" s="4">
        <v>153479</v>
      </c>
      <c r="I13" s="4">
        <v>529597</v>
      </c>
      <c r="J13" s="34">
        <f t="shared" si="1"/>
        <v>84.259658193307487</v>
      </c>
      <c r="K13" s="34">
        <f t="shared" si="0"/>
        <v>102.79561970463146</v>
      </c>
      <c r="L13" s="34">
        <f t="shared" si="0"/>
        <v>89.083507851201432</v>
      </c>
    </row>
    <row r="14" spans="1:42" ht="15" customHeight="1" x14ac:dyDescent="0.25">
      <c r="A14" s="3">
        <v>4</v>
      </c>
      <c r="B14" s="3" t="s">
        <v>16</v>
      </c>
      <c r="C14" s="27">
        <f>'1.BRANCH ATM'!F13</f>
        <v>422</v>
      </c>
      <c r="D14" s="4">
        <v>326979</v>
      </c>
      <c r="E14" s="4">
        <v>405328</v>
      </c>
      <c r="F14" s="4">
        <v>1060860</v>
      </c>
      <c r="G14" s="4">
        <v>490525</v>
      </c>
      <c r="H14" s="4">
        <v>354839</v>
      </c>
      <c r="I14" s="4">
        <v>737365</v>
      </c>
      <c r="J14" s="34">
        <f t="shared" si="1"/>
        <v>150.01727939714783</v>
      </c>
      <c r="K14" s="34">
        <f t="shared" si="0"/>
        <v>87.543668337741281</v>
      </c>
      <c r="L14" s="34">
        <f t="shared" si="0"/>
        <v>69.506343909658199</v>
      </c>
    </row>
    <row r="15" spans="1:42" ht="15" customHeight="1" x14ac:dyDescent="0.25">
      <c r="A15" s="3">
        <v>5</v>
      </c>
      <c r="B15" s="3" t="s">
        <v>17</v>
      </c>
      <c r="C15" s="27">
        <f>'1.BRANCH ATM'!F14</f>
        <v>143</v>
      </c>
      <c r="D15" s="4">
        <v>121028</v>
      </c>
      <c r="E15" s="4">
        <v>110095</v>
      </c>
      <c r="F15" s="4">
        <v>228232</v>
      </c>
      <c r="G15" s="4">
        <v>95794</v>
      </c>
      <c r="H15" s="4">
        <v>39666</v>
      </c>
      <c r="I15" s="4">
        <v>172039</v>
      </c>
      <c r="J15" s="34">
        <f t="shared" si="1"/>
        <v>79.150279274217539</v>
      </c>
      <c r="K15" s="34">
        <f t="shared" si="0"/>
        <v>36.028884145510695</v>
      </c>
      <c r="L15" s="34">
        <f t="shared" si="0"/>
        <v>75.379000315468474</v>
      </c>
    </row>
    <row r="16" spans="1:42" ht="15" customHeight="1" x14ac:dyDescent="0.25">
      <c r="A16" s="3">
        <v>6</v>
      </c>
      <c r="B16" s="12" t="s">
        <v>18</v>
      </c>
      <c r="C16" s="27">
        <f>'1.BRANCH ATM'!F15</f>
        <v>194</v>
      </c>
      <c r="D16" s="4">
        <v>16430.900000000001</v>
      </c>
      <c r="E16" s="4">
        <v>70815</v>
      </c>
      <c r="F16" s="4">
        <v>443875</v>
      </c>
      <c r="G16" s="4">
        <v>20958</v>
      </c>
      <c r="H16" s="4">
        <v>64230</v>
      </c>
      <c r="I16" s="4">
        <v>227445</v>
      </c>
      <c r="J16" s="34">
        <f t="shared" si="1"/>
        <v>127.55235562263782</v>
      </c>
      <c r="K16" s="34">
        <f t="shared" si="0"/>
        <v>90.70112264350773</v>
      </c>
      <c r="L16" s="34">
        <f t="shared" si="0"/>
        <v>51.240777245846239</v>
      </c>
    </row>
    <row r="17" spans="1:12" ht="15" customHeight="1" x14ac:dyDescent="0.25">
      <c r="A17" s="3">
        <v>7</v>
      </c>
      <c r="B17" s="3" t="s">
        <v>19</v>
      </c>
      <c r="C17" s="27">
        <f>'1.BRANCH ATM'!F16</f>
        <v>467</v>
      </c>
      <c r="D17" s="4">
        <v>485191.72</v>
      </c>
      <c r="E17" s="4">
        <v>483256</v>
      </c>
      <c r="F17" s="4">
        <v>802396.6</v>
      </c>
      <c r="G17" s="4">
        <v>313184</v>
      </c>
      <c r="H17" s="4">
        <v>299790.90000000002</v>
      </c>
      <c r="I17" s="4">
        <v>530983</v>
      </c>
      <c r="J17" s="34">
        <f t="shared" si="1"/>
        <v>64.54850466120898</v>
      </c>
      <c r="K17" s="34">
        <f t="shared" si="0"/>
        <v>62.035629148939698</v>
      </c>
      <c r="L17" s="34">
        <f t="shared" si="0"/>
        <v>66.17463234515202</v>
      </c>
    </row>
    <row r="18" spans="1:12" ht="15" customHeight="1" x14ac:dyDescent="0.25">
      <c r="A18" s="3">
        <v>8</v>
      </c>
      <c r="B18" s="12" t="s">
        <v>20</v>
      </c>
      <c r="C18" s="27">
        <f>'1.BRANCH ATM'!F17</f>
        <v>110</v>
      </c>
      <c r="D18" s="4">
        <v>4582</v>
      </c>
      <c r="E18" s="4">
        <v>8736</v>
      </c>
      <c r="F18" s="4">
        <v>119163</v>
      </c>
      <c r="G18" s="4">
        <v>3070</v>
      </c>
      <c r="H18" s="4">
        <v>15090</v>
      </c>
      <c r="I18" s="4">
        <v>249378</v>
      </c>
      <c r="J18" s="34">
        <f t="shared" si="1"/>
        <v>67.001309471846355</v>
      </c>
      <c r="K18" s="34">
        <f t="shared" si="0"/>
        <v>172.7335164835165</v>
      </c>
      <c r="L18" s="34">
        <f t="shared" si="0"/>
        <v>209.27469096951236</v>
      </c>
    </row>
    <row r="19" spans="1:12" ht="15" customHeight="1" x14ac:dyDescent="0.25">
      <c r="A19" s="3">
        <v>9</v>
      </c>
      <c r="B19" s="3" t="s">
        <v>21</v>
      </c>
      <c r="C19" s="27">
        <f>'1.BRANCH ATM'!F18</f>
        <v>60</v>
      </c>
      <c r="D19" s="4">
        <v>7801</v>
      </c>
      <c r="E19" s="4">
        <v>19988</v>
      </c>
      <c r="F19" s="4">
        <v>261970</v>
      </c>
      <c r="G19" s="4">
        <v>5315</v>
      </c>
      <c r="H19" s="4">
        <v>12999</v>
      </c>
      <c r="I19" s="4">
        <v>101142</v>
      </c>
      <c r="J19" s="34">
        <f t="shared" si="1"/>
        <v>68.13229073195744</v>
      </c>
      <c r="K19" s="34">
        <f t="shared" si="0"/>
        <v>65.034020412247344</v>
      </c>
      <c r="L19" s="34">
        <f t="shared" si="0"/>
        <v>38.608237584456234</v>
      </c>
    </row>
    <row r="20" spans="1:12" ht="15" customHeight="1" x14ac:dyDescent="0.25">
      <c r="A20" s="3">
        <v>10</v>
      </c>
      <c r="B20" s="3" t="s">
        <v>22</v>
      </c>
      <c r="C20" s="27">
        <f>'1.BRANCH ATM'!F19</f>
        <v>90</v>
      </c>
      <c r="D20" s="4">
        <v>600</v>
      </c>
      <c r="E20" s="4">
        <v>45586</v>
      </c>
      <c r="F20" s="4">
        <v>473457.57</v>
      </c>
      <c r="G20" s="4">
        <v>966</v>
      </c>
      <c r="H20" s="4">
        <v>11760.19</v>
      </c>
      <c r="I20" s="4">
        <v>298483</v>
      </c>
      <c r="J20" s="34">
        <f t="shared" si="1"/>
        <v>161</v>
      </c>
      <c r="K20" s="34">
        <f t="shared" si="0"/>
        <v>25.797810731364894</v>
      </c>
      <c r="L20" s="34">
        <f t="shared" si="0"/>
        <v>63.043241657325275</v>
      </c>
    </row>
    <row r="21" spans="1:12" ht="15" customHeight="1" x14ac:dyDescent="0.25">
      <c r="A21" s="3">
        <v>11</v>
      </c>
      <c r="B21" s="3" t="s">
        <v>23</v>
      </c>
      <c r="C21" s="27">
        <f>'1.BRANCH ATM'!F20</f>
        <v>26</v>
      </c>
      <c r="D21" s="4">
        <v>0</v>
      </c>
      <c r="E21" s="4">
        <v>4128</v>
      </c>
      <c r="F21" s="4">
        <v>83295</v>
      </c>
      <c r="G21" s="4">
        <v>0</v>
      </c>
      <c r="H21" s="4">
        <v>2009</v>
      </c>
      <c r="I21" s="4">
        <v>56560</v>
      </c>
      <c r="J21" s="34" t="e">
        <f t="shared" si="1"/>
        <v>#DIV/0!</v>
      </c>
      <c r="K21" s="34">
        <f t="shared" si="0"/>
        <v>48.667635658914726</v>
      </c>
      <c r="L21" s="34">
        <f t="shared" si="0"/>
        <v>67.903235488324626</v>
      </c>
    </row>
    <row r="22" spans="1:12" ht="15" customHeight="1" x14ac:dyDescent="0.25">
      <c r="A22" s="3">
        <v>12</v>
      </c>
      <c r="B22" s="3" t="s">
        <v>24</v>
      </c>
      <c r="C22" s="27">
        <f>'1.BRANCH ATM'!F21</f>
        <v>58</v>
      </c>
      <c r="D22" s="4">
        <v>5749</v>
      </c>
      <c r="E22" s="4">
        <v>4625</v>
      </c>
      <c r="F22" s="4">
        <v>107617</v>
      </c>
      <c r="G22" s="4">
        <v>3144</v>
      </c>
      <c r="H22" s="4">
        <v>4894</v>
      </c>
      <c r="I22" s="4">
        <v>60437</v>
      </c>
      <c r="J22" s="34">
        <f t="shared" si="1"/>
        <v>54.687771786397633</v>
      </c>
      <c r="K22" s="34">
        <f t="shared" si="0"/>
        <v>105.81621621621622</v>
      </c>
      <c r="L22" s="34">
        <f t="shared" si="0"/>
        <v>56.159342854753433</v>
      </c>
    </row>
    <row r="23" spans="1:12" ht="15" customHeight="1" x14ac:dyDescent="0.25">
      <c r="A23" s="3">
        <v>13</v>
      </c>
      <c r="B23" s="3" t="s">
        <v>25</v>
      </c>
      <c r="C23" s="27">
        <f>'1.BRANCH ATM'!F22</f>
        <v>72</v>
      </c>
      <c r="D23" s="4">
        <v>3894</v>
      </c>
      <c r="E23" s="4">
        <v>42754</v>
      </c>
      <c r="F23" s="4">
        <v>344013</v>
      </c>
      <c r="G23" s="4">
        <v>3475</v>
      </c>
      <c r="H23" s="4">
        <v>26722</v>
      </c>
      <c r="I23" s="4">
        <v>143189</v>
      </c>
      <c r="J23" s="34">
        <f t="shared" si="1"/>
        <v>89.239856189008719</v>
      </c>
      <c r="K23" s="34">
        <f t="shared" si="0"/>
        <v>62.501754221827198</v>
      </c>
      <c r="L23" s="34">
        <f t="shared" si="0"/>
        <v>41.623136334964087</v>
      </c>
    </row>
    <row r="24" spans="1:12" ht="15" customHeight="1" x14ac:dyDescent="0.25">
      <c r="A24" s="3">
        <v>14</v>
      </c>
      <c r="B24" s="3" t="s">
        <v>26</v>
      </c>
      <c r="C24" s="27">
        <f>'1.BRANCH ATM'!F23</f>
        <v>39</v>
      </c>
      <c r="D24" s="4">
        <v>26471</v>
      </c>
      <c r="E24" s="4">
        <v>26941</v>
      </c>
      <c r="F24" s="4">
        <v>98550</v>
      </c>
      <c r="G24" s="4">
        <v>4520</v>
      </c>
      <c r="H24" s="4">
        <v>11126</v>
      </c>
      <c r="I24" s="4">
        <v>39717</v>
      </c>
      <c r="J24" s="34">
        <f t="shared" si="1"/>
        <v>17.075289939934269</v>
      </c>
      <c r="K24" s="34">
        <f t="shared" si="0"/>
        <v>41.297650421290975</v>
      </c>
      <c r="L24" s="34">
        <f t="shared" si="0"/>
        <v>40.301369863013697</v>
      </c>
    </row>
    <row r="25" spans="1:12" ht="15" customHeight="1" x14ac:dyDescent="0.25">
      <c r="A25" s="3">
        <v>15</v>
      </c>
      <c r="B25" s="3" t="s">
        <v>27</v>
      </c>
      <c r="C25" s="27">
        <f>'1.BRANCH ATM'!F24</f>
        <v>282</v>
      </c>
      <c r="D25" s="4">
        <v>123402</v>
      </c>
      <c r="E25" s="4">
        <v>275156</v>
      </c>
      <c r="F25" s="4">
        <v>1136478</v>
      </c>
      <c r="G25" s="4">
        <v>119882</v>
      </c>
      <c r="H25" s="4">
        <v>137635</v>
      </c>
      <c r="I25" s="4">
        <v>779158</v>
      </c>
      <c r="J25" s="34">
        <f t="shared" si="1"/>
        <v>97.147534075622772</v>
      </c>
      <c r="K25" s="34">
        <f t="shared" si="0"/>
        <v>50.020715521376971</v>
      </c>
      <c r="L25" s="34">
        <f t="shared" si="0"/>
        <v>68.559004221815115</v>
      </c>
    </row>
    <row r="26" spans="1:12" ht="15" customHeight="1" x14ac:dyDescent="0.25">
      <c r="A26" s="3">
        <v>16</v>
      </c>
      <c r="B26" s="3" t="s">
        <v>28</v>
      </c>
      <c r="C26" s="27">
        <f>'1.BRANCH ATM'!F25</f>
        <v>78</v>
      </c>
      <c r="D26" s="4">
        <v>12571</v>
      </c>
      <c r="E26" s="4">
        <v>17706</v>
      </c>
      <c r="F26" s="4">
        <v>303104</v>
      </c>
      <c r="G26" s="4">
        <v>10878</v>
      </c>
      <c r="H26" s="4">
        <v>9297</v>
      </c>
      <c r="I26" s="4">
        <v>88540</v>
      </c>
      <c r="J26" s="34">
        <f t="shared" si="1"/>
        <v>86.532495425980429</v>
      </c>
      <c r="K26" s="34">
        <f t="shared" si="0"/>
        <v>52.507624534056255</v>
      </c>
      <c r="L26" s="34">
        <f t="shared" si="0"/>
        <v>29.211095861486484</v>
      </c>
    </row>
    <row r="27" spans="1:12" ht="15" customHeight="1" x14ac:dyDescent="0.25">
      <c r="A27" s="3">
        <v>17</v>
      </c>
      <c r="B27" s="3" t="s">
        <v>29</v>
      </c>
      <c r="C27" s="27">
        <f>'1.BRANCH ATM'!F26</f>
        <v>169</v>
      </c>
      <c r="D27" s="4">
        <v>96487</v>
      </c>
      <c r="E27" s="4">
        <v>78349</v>
      </c>
      <c r="F27" s="4">
        <v>485533</v>
      </c>
      <c r="G27" s="4">
        <v>53639</v>
      </c>
      <c r="H27" s="4">
        <v>47277</v>
      </c>
      <c r="I27" s="4">
        <v>353573</v>
      </c>
      <c r="J27" s="34">
        <f t="shared" si="1"/>
        <v>55.591945028863989</v>
      </c>
      <c r="K27" s="34">
        <f t="shared" si="1"/>
        <v>60.341548711534287</v>
      </c>
      <c r="L27" s="34">
        <f t="shared" si="1"/>
        <v>72.821620775518852</v>
      </c>
    </row>
    <row r="28" spans="1:12" ht="15" customHeight="1" x14ac:dyDescent="0.25">
      <c r="A28" s="3">
        <v>18</v>
      </c>
      <c r="B28" s="3" t="s">
        <v>30</v>
      </c>
      <c r="C28" s="27">
        <f>'1.BRANCH ATM'!F27</f>
        <v>278</v>
      </c>
      <c r="D28" s="4">
        <v>288039.09999999998</v>
      </c>
      <c r="E28" s="4">
        <v>326346</v>
      </c>
      <c r="F28" s="4">
        <v>1040781.96</v>
      </c>
      <c r="G28" s="4">
        <v>102271</v>
      </c>
      <c r="H28" s="4">
        <v>142547.53</v>
      </c>
      <c r="I28" s="4">
        <v>399649</v>
      </c>
      <c r="J28" s="34">
        <f t="shared" si="1"/>
        <v>35.505943463925561</v>
      </c>
      <c r="K28" s="34">
        <f t="shared" si="1"/>
        <v>43.679876572717305</v>
      </c>
      <c r="L28" s="34">
        <f t="shared" si="1"/>
        <v>38.398916906668909</v>
      </c>
    </row>
    <row r="29" spans="1:12" ht="15" customHeight="1" x14ac:dyDescent="0.25">
      <c r="A29" s="3">
        <v>19</v>
      </c>
      <c r="B29" s="3" t="s">
        <v>31</v>
      </c>
      <c r="C29" s="27">
        <f>'1.BRANCH ATM'!F28</f>
        <v>13</v>
      </c>
      <c r="D29" s="4">
        <v>0</v>
      </c>
      <c r="E29" s="4">
        <v>0</v>
      </c>
      <c r="F29" s="4">
        <v>23980</v>
      </c>
      <c r="G29" s="4">
        <v>0</v>
      </c>
      <c r="H29" s="4">
        <v>0</v>
      </c>
      <c r="I29" s="4">
        <v>22728</v>
      </c>
      <c r="J29" s="34" t="e">
        <f t="shared" si="1"/>
        <v>#DIV/0!</v>
      </c>
      <c r="K29" s="34" t="e">
        <f t="shared" si="1"/>
        <v>#DIV/0!</v>
      </c>
      <c r="L29" s="34">
        <f t="shared" si="1"/>
        <v>94.778982485404512</v>
      </c>
    </row>
    <row r="30" spans="1:12" ht="15" customHeight="1" x14ac:dyDescent="0.25">
      <c r="A30" s="3">
        <v>20</v>
      </c>
      <c r="B30" s="3" t="s">
        <v>32</v>
      </c>
      <c r="C30" s="27">
        <f>'1.BRANCH ATM'!F29</f>
        <v>48</v>
      </c>
      <c r="D30" s="4">
        <v>539</v>
      </c>
      <c r="E30" s="4">
        <v>7375</v>
      </c>
      <c r="F30" s="4">
        <v>95371</v>
      </c>
      <c r="G30" s="4">
        <v>526</v>
      </c>
      <c r="H30" s="4">
        <v>6128</v>
      </c>
      <c r="I30" s="4">
        <v>43324</v>
      </c>
      <c r="J30" s="34">
        <f t="shared" si="1"/>
        <v>97.588126159554733</v>
      </c>
      <c r="K30" s="34">
        <f t="shared" si="1"/>
        <v>83.091525423728825</v>
      </c>
      <c r="L30" s="34">
        <f t="shared" si="1"/>
        <v>45.426806890983634</v>
      </c>
    </row>
    <row r="31" spans="1:12" ht="15" customHeight="1" thickBot="1" x14ac:dyDescent="0.3">
      <c r="A31" s="18">
        <v>21</v>
      </c>
      <c r="B31" s="18" t="s">
        <v>33</v>
      </c>
      <c r="C31" s="28">
        <f>'1.BRANCH ATM'!F30</f>
        <v>2</v>
      </c>
      <c r="D31" s="19">
        <v>0</v>
      </c>
      <c r="E31" s="19">
        <v>0</v>
      </c>
      <c r="F31" s="19">
        <v>1290.18</v>
      </c>
      <c r="G31" s="19">
        <v>0</v>
      </c>
      <c r="H31" s="19">
        <v>0</v>
      </c>
      <c r="I31" s="19">
        <v>128</v>
      </c>
      <c r="J31" s="35" t="e">
        <f t="shared" si="1"/>
        <v>#DIV/0!</v>
      </c>
      <c r="K31" s="35" t="e">
        <f t="shared" si="1"/>
        <v>#DIV/0!</v>
      </c>
      <c r="L31" s="35">
        <f t="shared" si="1"/>
        <v>9.9210962811390644</v>
      </c>
    </row>
    <row r="32" spans="1:12" ht="15" customHeight="1" thickBot="1" x14ac:dyDescent="0.3">
      <c r="A32" s="20"/>
      <c r="B32" s="21" t="s">
        <v>34</v>
      </c>
      <c r="C32" s="31">
        <f>'1.BRANCH ATM'!F31</f>
        <v>2950</v>
      </c>
      <c r="D32" s="31">
        <f>SUM(D11:D31)</f>
        <v>1697102.8599999999</v>
      </c>
      <c r="E32" s="31">
        <f t="shared" ref="E32:I32" si="2">SUM(E11:E31)</f>
        <v>2201941</v>
      </c>
      <c r="F32" s="31">
        <f t="shared" si="2"/>
        <v>8329359.6200000001</v>
      </c>
      <c r="G32" s="31">
        <f t="shared" si="2"/>
        <v>1380047</v>
      </c>
      <c r="H32" s="31">
        <f t="shared" si="2"/>
        <v>1412163</v>
      </c>
      <c r="I32" s="31">
        <f t="shared" si="2"/>
        <v>5201458</v>
      </c>
      <c r="J32" s="38">
        <f t="shared" si="1"/>
        <v>81.317817118050243</v>
      </c>
      <c r="K32" s="38">
        <f t="shared" si="1"/>
        <v>64.132644789301807</v>
      </c>
      <c r="L32" s="39">
        <f t="shared" si="1"/>
        <v>62.447273707699516</v>
      </c>
    </row>
    <row r="33" spans="1:12" ht="15" customHeight="1" x14ac:dyDescent="0.25">
      <c r="A33" s="22">
        <v>22</v>
      </c>
      <c r="B33" s="22" t="s">
        <v>35</v>
      </c>
      <c r="C33" s="33">
        <f>'1.BRANCH ATM'!F32</f>
        <v>4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40" t="e">
        <f t="shared" si="1"/>
        <v>#DIV/0!</v>
      </c>
      <c r="K33" s="40" t="e">
        <f t="shared" si="1"/>
        <v>#DIV/0!</v>
      </c>
      <c r="L33" s="40" t="e">
        <f t="shared" si="1"/>
        <v>#DIV/0!</v>
      </c>
    </row>
    <row r="34" spans="1:12" ht="15" customHeight="1" x14ac:dyDescent="0.25">
      <c r="A34" s="3">
        <v>23</v>
      </c>
      <c r="B34" s="12" t="s">
        <v>36</v>
      </c>
      <c r="C34" s="27">
        <f>'1.BRANCH ATM'!F33</f>
        <v>3</v>
      </c>
      <c r="D34" s="4">
        <v>0</v>
      </c>
      <c r="E34" s="4">
        <v>0</v>
      </c>
      <c r="F34" s="4">
        <v>17919.75</v>
      </c>
      <c r="G34" s="4">
        <v>0</v>
      </c>
      <c r="H34" s="4">
        <v>0</v>
      </c>
      <c r="I34" s="4">
        <v>74658</v>
      </c>
      <c r="J34" s="34" t="e">
        <f t="shared" si="1"/>
        <v>#DIV/0!</v>
      </c>
      <c r="K34" s="34" t="e">
        <f t="shared" si="1"/>
        <v>#DIV/0!</v>
      </c>
      <c r="L34" s="34">
        <f t="shared" si="1"/>
        <v>416.62411584983045</v>
      </c>
    </row>
    <row r="35" spans="1:12" ht="15" customHeight="1" x14ac:dyDescent="0.25">
      <c r="A35" s="3">
        <v>24</v>
      </c>
      <c r="B35" s="3" t="s">
        <v>37</v>
      </c>
      <c r="C35" s="27">
        <f>'1.BRANCH ATM'!F34</f>
        <v>7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34" t="e">
        <f t="shared" si="1"/>
        <v>#DIV/0!</v>
      </c>
      <c r="K35" s="34" t="e">
        <f t="shared" si="1"/>
        <v>#DIV/0!</v>
      </c>
      <c r="L35" s="34" t="e">
        <f t="shared" si="1"/>
        <v>#DIV/0!</v>
      </c>
    </row>
    <row r="36" spans="1:12" ht="15" customHeight="1" x14ac:dyDescent="0.25">
      <c r="A36" s="3">
        <v>25</v>
      </c>
      <c r="B36" s="12" t="s">
        <v>38</v>
      </c>
      <c r="C36" s="27">
        <f>'1.BRANCH ATM'!F35</f>
        <v>2</v>
      </c>
      <c r="D36" s="4">
        <v>0</v>
      </c>
      <c r="E36" s="4">
        <v>0</v>
      </c>
      <c r="F36" s="4">
        <v>19793</v>
      </c>
      <c r="G36" s="4">
        <v>0</v>
      </c>
      <c r="H36" s="4">
        <v>0</v>
      </c>
      <c r="I36" s="4">
        <v>12993</v>
      </c>
      <c r="J36" s="34" t="e">
        <f t="shared" si="1"/>
        <v>#DIV/0!</v>
      </c>
      <c r="K36" s="34" t="e">
        <f t="shared" si="1"/>
        <v>#DIV/0!</v>
      </c>
      <c r="L36" s="34">
        <f t="shared" si="1"/>
        <v>65.644419744354067</v>
      </c>
    </row>
    <row r="37" spans="1:12" ht="15" customHeight="1" x14ac:dyDescent="0.25">
      <c r="A37" s="3">
        <v>26</v>
      </c>
      <c r="B37" s="3" t="s">
        <v>39</v>
      </c>
      <c r="C37" s="27">
        <f>'1.BRANCH ATM'!F36</f>
        <v>8</v>
      </c>
      <c r="D37" s="4">
        <v>9293.52</v>
      </c>
      <c r="E37" s="4">
        <v>0</v>
      </c>
      <c r="F37" s="4">
        <v>52194.36</v>
      </c>
      <c r="G37" s="4">
        <v>986</v>
      </c>
      <c r="H37" s="4">
        <v>0</v>
      </c>
      <c r="I37" s="4">
        <v>147891</v>
      </c>
      <c r="J37" s="34">
        <f t="shared" si="1"/>
        <v>10.60954299339755</v>
      </c>
      <c r="K37" s="34" t="e">
        <f t="shared" si="1"/>
        <v>#DIV/0!</v>
      </c>
      <c r="L37" s="34">
        <f t="shared" si="1"/>
        <v>283.34670642575173</v>
      </c>
    </row>
    <row r="38" spans="1:12" ht="15" customHeight="1" thickBot="1" x14ac:dyDescent="0.3">
      <c r="A38" s="18">
        <v>27</v>
      </c>
      <c r="B38" s="18" t="s">
        <v>40</v>
      </c>
      <c r="C38" s="28">
        <f>'1.BRANCH ATM'!F37</f>
        <v>1063</v>
      </c>
      <c r="D38" s="19">
        <v>675628</v>
      </c>
      <c r="E38" s="19">
        <v>2199829</v>
      </c>
      <c r="F38" s="19">
        <v>8940165</v>
      </c>
      <c r="G38" s="19">
        <v>615593</v>
      </c>
      <c r="H38" s="19">
        <v>1143121</v>
      </c>
      <c r="I38" s="19">
        <v>2768437</v>
      </c>
      <c r="J38" s="35">
        <f t="shared" si="1"/>
        <v>91.114193017459314</v>
      </c>
      <c r="K38" s="35">
        <f t="shared" si="1"/>
        <v>51.964084481111939</v>
      </c>
      <c r="L38" s="35">
        <f t="shared" si="1"/>
        <v>30.966285297866424</v>
      </c>
    </row>
    <row r="39" spans="1:12" ht="15" customHeight="1" thickBot="1" x14ac:dyDescent="0.3">
      <c r="A39" s="20"/>
      <c r="B39" s="21" t="s">
        <v>34</v>
      </c>
      <c r="C39" s="31">
        <f>'1.BRANCH ATM'!F38</f>
        <v>1087</v>
      </c>
      <c r="D39" s="31">
        <f>SUM(D33:D38)</f>
        <v>684921.52</v>
      </c>
      <c r="E39" s="31">
        <f t="shared" ref="E39:I39" si="3">SUM(E33:E38)</f>
        <v>2199829</v>
      </c>
      <c r="F39" s="31">
        <f t="shared" si="3"/>
        <v>9030072.1099999994</v>
      </c>
      <c r="G39" s="31">
        <f t="shared" si="3"/>
        <v>616579</v>
      </c>
      <c r="H39" s="31">
        <f t="shared" si="3"/>
        <v>1143121</v>
      </c>
      <c r="I39" s="31">
        <f t="shared" si="3"/>
        <v>3003979</v>
      </c>
      <c r="J39" s="38">
        <f t="shared" si="1"/>
        <v>90.021846590540761</v>
      </c>
      <c r="K39" s="38">
        <f t="shared" si="1"/>
        <v>51.964084481111939</v>
      </c>
      <c r="L39" s="39">
        <f t="shared" si="1"/>
        <v>33.266389940268155</v>
      </c>
    </row>
    <row r="40" spans="1:12" ht="15" customHeight="1" x14ac:dyDescent="0.25">
      <c r="A40" s="22">
        <v>28</v>
      </c>
      <c r="B40" s="22" t="s">
        <v>41</v>
      </c>
      <c r="C40" s="33">
        <f>'1.BRANCH ATM'!F39</f>
        <v>106</v>
      </c>
      <c r="D40" s="23">
        <v>24825.11</v>
      </c>
      <c r="E40" s="23">
        <v>72554</v>
      </c>
      <c r="F40" s="23">
        <v>443571.53</v>
      </c>
      <c r="G40" s="23">
        <v>3194</v>
      </c>
      <c r="H40" s="23">
        <v>21321.98</v>
      </c>
      <c r="I40" s="23">
        <v>464672</v>
      </c>
      <c r="J40" s="40">
        <f t="shared" si="1"/>
        <v>12.866005427569101</v>
      </c>
      <c r="K40" s="40">
        <f t="shared" si="1"/>
        <v>29.387738787661604</v>
      </c>
      <c r="L40" s="40">
        <f t="shared" si="1"/>
        <v>104.75694867071384</v>
      </c>
    </row>
    <row r="41" spans="1:12" ht="15" customHeight="1" x14ac:dyDescent="0.25">
      <c r="A41" s="3">
        <v>29</v>
      </c>
      <c r="B41" s="3" t="s">
        <v>42</v>
      </c>
      <c r="C41" s="27">
        <f>'1.BRANCH ATM'!F40</f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34" t="e">
        <f t="shared" si="1"/>
        <v>#DIV/0!</v>
      </c>
      <c r="K41" s="34" t="e">
        <f t="shared" si="1"/>
        <v>#DIV/0!</v>
      </c>
      <c r="L41" s="34" t="e">
        <f t="shared" si="1"/>
        <v>#DIV/0!</v>
      </c>
    </row>
    <row r="42" spans="1:12" ht="15" customHeight="1" x14ac:dyDescent="0.25">
      <c r="A42" s="3">
        <v>30</v>
      </c>
      <c r="B42" s="3" t="s">
        <v>43</v>
      </c>
      <c r="C42" s="27">
        <f>'1.BRANCH ATM'!F41</f>
        <v>1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34" t="e">
        <f t="shared" si="1"/>
        <v>#DIV/0!</v>
      </c>
      <c r="K42" s="34" t="e">
        <f t="shared" si="1"/>
        <v>#DIV/0!</v>
      </c>
      <c r="L42" s="34" t="e">
        <f t="shared" si="1"/>
        <v>#DIV/0!</v>
      </c>
    </row>
    <row r="43" spans="1:12" ht="15" customHeight="1" x14ac:dyDescent="0.25">
      <c r="A43" s="3">
        <v>31</v>
      </c>
      <c r="B43" s="3" t="s">
        <v>44</v>
      </c>
      <c r="C43" s="27">
        <f>'1.BRANCH ATM'!F42</f>
        <v>114</v>
      </c>
      <c r="D43" s="4">
        <v>9490</v>
      </c>
      <c r="E43" s="4">
        <v>91193</v>
      </c>
      <c r="F43" s="4">
        <v>436267</v>
      </c>
      <c r="G43" s="4">
        <v>4548</v>
      </c>
      <c r="H43" s="4">
        <v>176862</v>
      </c>
      <c r="I43" s="4">
        <v>764783</v>
      </c>
      <c r="J43" s="34">
        <f t="shared" si="1"/>
        <v>47.924130663856687</v>
      </c>
      <c r="K43" s="34">
        <f t="shared" si="1"/>
        <v>193.94251751779194</v>
      </c>
      <c r="L43" s="34">
        <f t="shared" si="1"/>
        <v>175.30159283191259</v>
      </c>
    </row>
    <row r="44" spans="1:12" ht="15" customHeight="1" x14ac:dyDescent="0.25">
      <c r="A44" s="3">
        <v>32</v>
      </c>
      <c r="B44" s="3" t="s">
        <v>45</v>
      </c>
      <c r="C44" s="27">
        <f>'1.BRANCH ATM'!F43</f>
        <v>186</v>
      </c>
      <c r="D44" s="4">
        <v>722</v>
      </c>
      <c r="E44" s="4">
        <v>182412</v>
      </c>
      <c r="F44" s="4">
        <v>298798.40000000002</v>
      </c>
      <c r="G44" s="4">
        <v>1570</v>
      </c>
      <c r="H44" s="4">
        <v>480863.7</v>
      </c>
      <c r="I44" s="4">
        <v>389960</v>
      </c>
      <c r="J44" s="34">
        <f t="shared" si="1"/>
        <v>217.45152354570635</v>
      </c>
      <c r="K44" s="34">
        <f t="shared" si="1"/>
        <v>263.61407144266826</v>
      </c>
      <c r="L44" s="34">
        <f t="shared" si="1"/>
        <v>130.509400318074</v>
      </c>
    </row>
    <row r="45" spans="1:12" ht="15" customHeight="1" x14ac:dyDescent="0.25">
      <c r="A45" s="3">
        <v>33</v>
      </c>
      <c r="B45" s="3" t="s">
        <v>46</v>
      </c>
      <c r="C45" s="27">
        <f>'1.BRANCH ATM'!F44</f>
        <v>80</v>
      </c>
      <c r="D45" s="4">
        <v>2021.65</v>
      </c>
      <c r="E45" s="4">
        <v>8637</v>
      </c>
      <c r="F45" s="4">
        <v>270035.71999999997</v>
      </c>
      <c r="G45" s="4">
        <v>2535</v>
      </c>
      <c r="H45" s="4">
        <v>11327.49</v>
      </c>
      <c r="I45" s="4">
        <v>248251</v>
      </c>
      <c r="J45" s="34">
        <f t="shared" si="1"/>
        <v>125.39262483614868</v>
      </c>
      <c r="K45" s="34">
        <f t="shared" si="1"/>
        <v>131.15074678707884</v>
      </c>
      <c r="L45" s="34">
        <f t="shared" si="1"/>
        <v>91.932652465384962</v>
      </c>
    </row>
    <row r="46" spans="1:12" ht="15" customHeight="1" x14ac:dyDescent="0.25">
      <c r="A46" s="3">
        <v>34</v>
      </c>
      <c r="B46" s="3" t="s">
        <v>47</v>
      </c>
      <c r="C46" s="27">
        <f>'1.BRANCH ATM'!F45</f>
        <v>2</v>
      </c>
      <c r="D46" s="4">
        <v>1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34">
        <f t="shared" si="1"/>
        <v>100</v>
      </c>
      <c r="K46" s="34">
        <f t="shared" si="1"/>
        <v>100</v>
      </c>
      <c r="L46" s="34">
        <f t="shared" si="1"/>
        <v>100</v>
      </c>
    </row>
    <row r="47" spans="1:12" ht="15" customHeight="1" x14ac:dyDescent="0.25">
      <c r="A47" s="3">
        <v>35</v>
      </c>
      <c r="B47" s="3" t="s">
        <v>48</v>
      </c>
      <c r="C47" s="27">
        <f>'1.BRANCH ATM'!F46</f>
        <v>7</v>
      </c>
      <c r="D47" s="4">
        <v>0</v>
      </c>
      <c r="E47" s="4">
        <v>0</v>
      </c>
      <c r="F47" s="4">
        <v>17109.900000000001</v>
      </c>
      <c r="G47" s="4">
        <v>0</v>
      </c>
      <c r="H47" s="4">
        <v>0</v>
      </c>
      <c r="I47" s="4">
        <v>25473</v>
      </c>
      <c r="J47" s="34" t="e">
        <f t="shared" si="1"/>
        <v>#DIV/0!</v>
      </c>
      <c r="K47" s="34" t="e">
        <f t="shared" si="1"/>
        <v>#DIV/0!</v>
      </c>
      <c r="L47" s="34">
        <f t="shared" si="1"/>
        <v>148.87871933792715</v>
      </c>
    </row>
    <row r="48" spans="1:12" ht="15" customHeight="1" x14ac:dyDescent="0.25">
      <c r="A48" s="3">
        <v>36</v>
      </c>
      <c r="B48" s="3" t="s">
        <v>49</v>
      </c>
      <c r="C48" s="27">
        <f>'1.BRANCH ATM'!F47</f>
        <v>1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34" t="e">
        <f t="shared" si="1"/>
        <v>#DIV/0!</v>
      </c>
      <c r="K48" s="34" t="e">
        <f t="shared" si="1"/>
        <v>#DIV/0!</v>
      </c>
      <c r="L48" s="34" t="e">
        <f t="shared" si="1"/>
        <v>#DIV/0!</v>
      </c>
    </row>
    <row r="49" spans="1:12" ht="15" customHeight="1" x14ac:dyDescent="0.25">
      <c r="A49" s="3">
        <v>37</v>
      </c>
      <c r="B49" s="3" t="s">
        <v>50</v>
      </c>
      <c r="C49" s="27">
        <f>'1.BRANCH ATM'!F48</f>
        <v>2</v>
      </c>
      <c r="D49" s="4">
        <v>0</v>
      </c>
      <c r="E49" s="4">
        <v>0</v>
      </c>
      <c r="F49" s="4">
        <v>20999</v>
      </c>
      <c r="G49" s="4">
        <v>0</v>
      </c>
      <c r="H49" s="4">
        <v>0</v>
      </c>
      <c r="I49" s="4">
        <v>889</v>
      </c>
      <c r="J49" s="34" t="e">
        <f t="shared" si="1"/>
        <v>#DIV/0!</v>
      </c>
      <c r="K49" s="34" t="e">
        <f t="shared" si="1"/>
        <v>#DIV/0!</v>
      </c>
      <c r="L49" s="34">
        <f t="shared" si="1"/>
        <v>4.2335349302347733</v>
      </c>
    </row>
    <row r="50" spans="1:12" ht="15" customHeight="1" x14ac:dyDescent="0.25">
      <c r="A50" s="3">
        <v>38</v>
      </c>
      <c r="B50" s="3" t="s">
        <v>51</v>
      </c>
      <c r="C50" s="27">
        <f>'1.BRANCH ATM'!F49</f>
        <v>10</v>
      </c>
      <c r="D50" s="4">
        <v>231.4</v>
      </c>
      <c r="E50" s="4">
        <v>2347</v>
      </c>
      <c r="F50" s="4">
        <v>33691.21</v>
      </c>
      <c r="G50" s="4">
        <v>240</v>
      </c>
      <c r="H50" s="4">
        <v>1444.91</v>
      </c>
      <c r="I50" s="4">
        <v>12695</v>
      </c>
      <c r="J50" s="34">
        <f t="shared" si="1"/>
        <v>103.71650821089023</v>
      </c>
      <c r="K50" s="34">
        <f t="shared" si="1"/>
        <v>61.564124414145724</v>
      </c>
      <c r="L50" s="34">
        <f t="shared" si="1"/>
        <v>37.680451369956735</v>
      </c>
    </row>
    <row r="51" spans="1:12" ht="15" customHeight="1" x14ac:dyDescent="0.25">
      <c r="A51" s="3">
        <v>39</v>
      </c>
      <c r="B51" s="3" t="s">
        <v>52</v>
      </c>
      <c r="C51" s="27">
        <f>'1.BRANCH ATM'!F50</f>
        <v>2</v>
      </c>
      <c r="D51" s="4">
        <v>0</v>
      </c>
      <c r="E51" s="4">
        <v>5869</v>
      </c>
      <c r="F51" s="4">
        <v>0</v>
      </c>
      <c r="G51" s="4">
        <v>0</v>
      </c>
      <c r="H51" s="4">
        <v>3482.75</v>
      </c>
      <c r="I51" s="4">
        <v>0</v>
      </c>
      <c r="J51" s="34" t="e">
        <f t="shared" si="1"/>
        <v>#DIV/0!</v>
      </c>
      <c r="K51" s="34">
        <f t="shared" si="1"/>
        <v>59.341455103083995</v>
      </c>
      <c r="L51" s="34" t="e">
        <f t="shared" si="1"/>
        <v>#DIV/0!</v>
      </c>
    </row>
    <row r="52" spans="1:12" ht="15" customHeight="1" x14ac:dyDescent="0.25">
      <c r="A52" s="3">
        <v>40</v>
      </c>
      <c r="B52" s="3" t="s">
        <v>53</v>
      </c>
      <c r="C52" s="27">
        <f>'1.BRANCH ATM'!F51</f>
        <v>8</v>
      </c>
      <c r="D52" s="4">
        <v>0</v>
      </c>
      <c r="E52" s="4">
        <v>0</v>
      </c>
      <c r="F52" s="4">
        <v>18531</v>
      </c>
      <c r="G52" s="4">
        <v>0</v>
      </c>
      <c r="H52" s="4">
        <v>0</v>
      </c>
      <c r="I52" s="4">
        <v>12228</v>
      </c>
      <c r="J52" s="34" t="e">
        <f t="shared" si="1"/>
        <v>#DIV/0!</v>
      </c>
      <c r="K52" s="34" t="e">
        <f t="shared" si="1"/>
        <v>#DIV/0!</v>
      </c>
      <c r="L52" s="34">
        <f t="shared" si="1"/>
        <v>65.986724947385468</v>
      </c>
    </row>
    <row r="53" spans="1:12" ht="15" customHeight="1" x14ac:dyDescent="0.25">
      <c r="A53" s="3">
        <v>41</v>
      </c>
      <c r="B53" s="3" t="s">
        <v>54</v>
      </c>
      <c r="C53" s="27">
        <f>'1.BRANCH ATM'!F52</f>
        <v>13</v>
      </c>
      <c r="D53" s="4">
        <v>106</v>
      </c>
      <c r="E53" s="4">
        <v>30754</v>
      </c>
      <c r="F53" s="4">
        <v>17792</v>
      </c>
      <c r="G53" s="4">
        <v>5341</v>
      </c>
      <c r="H53" s="4">
        <v>14129</v>
      </c>
      <c r="I53" s="4">
        <v>7951</v>
      </c>
      <c r="J53" s="34">
        <f t="shared" si="1"/>
        <v>5038.6792452830186</v>
      </c>
      <c r="K53" s="34">
        <f t="shared" si="1"/>
        <v>45.941991285686413</v>
      </c>
      <c r="L53" s="34">
        <f t="shared" si="1"/>
        <v>44.688624100719423</v>
      </c>
    </row>
    <row r="54" spans="1:12" ht="15" customHeight="1" x14ac:dyDescent="0.25">
      <c r="A54" s="3">
        <v>42</v>
      </c>
      <c r="B54" s="3" t="s">
        <v>55</v>
      </c>
      <c r="C54" s="27">
        <f>'1.BRANCH ATM'!F53</f>
        <v>19</v>
      </c>
      <c r="D54" s="4">
        <v>0</v>
      </c>
      <c r="E54" s="4">
        <v>0</v>
      </c>
      <c r="F54" s="4">
        <v>91670</v>
      </c>
      <c r="G54" s="4">
        <v>0</v>
      </c>
      <c r="H54" s="4">
        <v>0</v>
      </c>
      <c r="I54" s="4">
        <v>58821</v>
      </c>
      <c r="J54" s="34" t="e">
        <f t="shared" si="1"/>
        <v>#DIV/0!</v>
      </c>
      <c r="K54" s="34" t="e">
        <f t="shared" si="1"/>
        <v>#DIV/0!</v>
      </c>
      <c r="L54" s="34">
        <f t="shared" si="1"/>
        <v>64.16603032616996</v>
      </c>
    </row>
    <row r="55" spans="1:12" ht="15" customHeight="1" x14ac:dyDescent="0.25">
      <c r="A55" s="3">
        <v>43</v>
      </c>
      <c r="B55" s="3" t="s">
        <v>56</v>
      </c>
      <c r="C55" s="27">
        <f>'1.BRANCH ATM'!F54</f>
        <v>4</v>
      </c>
      <c r="D55" s="4">
        <v>0</v>
      </c>
      <c r="E55" s="4">
        <v>0</v>
      </c>
      <c r="F55" s="4">
        <v>10532.65</v>
      </c>
      <c r="G55" s="4">
        <v>0</v>
      </c>
      <c r="H55" s="4">
        <v>0</v>
      </c>
      <c r="I55" s="4">
        <v>3746</v>
      </c>
      <c r="J55" s="34" t="e">
        <f t="shared" si="1"/>
        <v>#DIV/0!</v>
      </c>
      <c r="K55" s="34" t="e">
        <f t="shared" si="1"/>
        <v>#DIV/0!</v>
      </c>
      <c r="L55" s="34">
        <f t="shared" si="1"/>
        <v>35.565598401162099</v>
      </c>
    </row>
    <row r="56" spans="1:12" ht="15" customHeight="1" x14ac:dyDescent="0.25">
      <c r="A56" s="3">
        <v>44</v>
      </c>
      <c r="B56" s="3" t="s">
        <v>57</v>
      </c>
      <c r="C56" s="27">
        <f>'1.BRANCH ATM'!F55</f>
        <v>3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34" t="e">
        <f t="shared" si="1"/>
        <v>#DIV/0!</v>
      </c>
      <c r="K56" s="34" t="e">
        <f t="shared" si="1"/>
        <v>#DIV/0!</v>
      </c>
      <c r="L56" s="34" t="e">
        <f t="shared" si="1"/>
        <v>#DIV/0!</v>
      </c>
    </row>
    <row r="57" spans="1:12" ht="15" customHeight="1" x14ac:dyDescent="0.25">
      <c r="A57" s="3">
        <v>45</v>
      </c>
      <c r="B57" s="3" t="s">
        <v>58</v>
      </c>
      <c r="C57" s="27">
        <f>'1.BRANCH ATM'!F56</f>
        <v>2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34" t="e">
        <f t="shared" si="1"/>
        <v>#DIV/0!</v>
      </c>
      <c r="K57" s="34" t="e">
        <f t="shared" si="1"/>
        <v>#DIV/0!</v>
      </c>
      <c r="L57" s="34" t="e">
        <f t="shared" si="1"/>
        <v>#DIV/0!</v>
      </c>
    </row>
    <row r="58" spans="1:12" ht="15" customHeight="1" thickBot="1" x14ac:dyDescent="0.3">
      <c r="A58" s="18">
        <v>46</v>
      </c>
      <c r="B58" s="18" t="s">
        <v>295</v>
      </c>
      <c r="C58" s="28">
        <f>'1.BRANCH ATM'!F57</f>
        <v>1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35" t="e">
        <f t="shared" si="1"/>
        <v>#DIV/0!</v>
      </c>
      <c r="K58" s="35" t="e">
        <f t="shared" si="1"/>
        <v>#DIV/0!</v>
      </c>
      <c r="L58" s="35" t="e">
        <f t="shared" si="1"/>
        <v>#DIV/0!</v>
      </c>
    </row>
    <row r="59" spans="1:12" ht="15" customHeight="1" thickBot="1" x14ac:dyDescent="0.3">
      <c r="A59" s="20"/>
      <c r="B59" s="21" t="s">
        <v>34</v>
      </c>
      <c r="C59" s="31">
        <f>'1.BRANCH ATM'!F58</f>
        <v>561</v>
      </c>
      <c r="D59" s="31">
        <f>SUM(D40:D58)</f>
        <v>37397.160000000003</v>
      </c>
      <c r="E59" s="31">
        <f t="shared" ref="E59:I59" si="4">SUM(E40:E58)</f>
        <v>393767</v>
      </c>
      <c r="F59" s="31">
        <f t="shared" si="4"/>
        <v>1658999.41</v>
      </c>
      <c r="G59" s="31">
        <f t="shared" si="4"/>
        <v>17429</v>
      </c>
      <c r="H59" s="31">
        <f t="shared" si="4"/>
        <v>709432.83000000007</v>
      </c>
      <c r="I59" s="31">
        <f t="shared" si="4"/>
        <v>1989470</v>
      </c>
      <c r="J59" s="38">
        <f t="shared" si="1"/>
        <v>46.605143278259632</v>
      </c>
      <c r="K59" s="38">
        <f t="shared" si="1"/>
        <v>180.16563856290651</v>
      </c>
      <c r="L59" s="39">
        <f t="shared" si="1"/>
        <v>119.91987387144401</v>
      </c>
    </row>
    <row r="60" spans="1:12" ht="15" customHeight="1" x14ac:dyDescent="0.25">
      <c r="A60" s="22">
        <v>47</v>
      </c>
      <c r="B60" s="22" t="s">
        <v>59</v>
      </c>
      <c r="C60" s="33">
        <f>'1.BRANCH ATM'!F59</f>
        <v>430</v>
      </c>
      <c r="D60" s="23">
        <v>286442</v>
      </c>
      <c r="E60" s="23">
        <v>135154</v>
      </c>
      <c r="F60" s="23">
        <v>110287</v>
      </c>
      <c r="G60" s="23">
        <v>148591</v>
      </c>
      <c r="H60" s="23">
        <v>52892</v>
      </c>
      <c r="I60" s="23">
        <v>22759</v>
      </c>
      <c r="J60" s="40">
        <f t="shared" si="1"/>
        <v>51.874725075233385</v>
      </c>
      <c r="K60" s="40">
        <f t="shared" si="1"/>
        <v>39.134616807493671</v>
      </c>
      <c r="L60" s="40">
        <f t="shared" si="1"/>
        <v>20.636158386754559</v>
      </c>
    </row>
    <row r="61" spans="1:12" ht="15" customHeight="1" x14ac:dyDescent="0.25">
      <c r="A61" s="3">
        <v>48</v>
      </c>
      <c r="B61" s="3" t="s">
        <v>60</v>
      </c>
      <c r="C61" s="27">
        <f>'1.BRANCH ATM'!F60</f>
        <v>451</v>
      </c>
      <c r="D61" s="4">
        <v>199501</v>
      </c>
      <c r="E61" s="4">
        <v>226822</v>
      </c>
      <c r="F61" s="4">
        <v>131797</v>
      </c>
      <c r="G61" s="4">
        <v>175738</v>
      </c>
      <c r="H61" s="4">
        <v>127415</v>
      </c>
      <c r="I61" s="4">
        <v>41352</v>
      </c>
      <c r="J61" s="34">
        <f t="shared" si="1"/>
        <v>88.088781509867118</v>
      </c>
      <c r="K61" s="34">
        <f t="shared" si="1"/>
        <v>56.174004285298608</v>
      </c>
      <c r="L61" s="34">
        <f t="shared" si="1"/>
        <v>31.375524480830368</v>
      </c>
    </row>
    <row r="62" spans="1:12" ht="15" customHeight="1" thickBot="1" x14ac:dyDescent="0.3">
      <c r="A62" s="18">
        <v>49</v>
      </c>
      <c r="B62" s="18" t="s">
        <v>61</v>
      </c>
      <c r="C62" s="28">
        <f>'1.BRANCH ATM'!F61</f>
        <v>353</v>
      </c>
      <c r="D62" s="19">
        <v>173013.03</v>
      </c>
      <c r="E62" s="19">
        <v>193340</v>
      </c>
      <c r="F62" s="19">
        <v>54142.87</v>
      </c>
      <c r="G62" s="19">
        <v>219055</v>
      </c>
      <c r="H62" s="19">
        <v>110638.77</v>
      </c>
      <c r="I62" s="19">
        <v>26592</v>
      </c>
      <c r="J62" s="35">
        <f t="shared" si="1"/>
        <v>126.61185114207871</v>
      </c>
      <c r="K62" s="35">
        <f t="shared" si="1"/>
        <v>57.224976724940525</v>
      </c>
      <c r="L62" s="35">
        <f t="shared" si="1"/>
        <v>49.114500210276987</v>
      </c>
    </row>
    <row r="63" spans="1:12" ht="15" customHeight="1" thickBot="1" x14ac:dyDescent="0.3">
      <c r="A63" s="20"/>
      <c r="B63" s="21" t="s">
        <v>34</v>
      </c>
      <c r="C63" s="31">
        <f>'1.BRANCH ATM'!F62</f>
        <v>1234</v>
      </c>
      <c r="D63" s="31">
        <f>SUM(D60:D62)</f>
        <v>658956.03</v>
      </c>
      <c r="E63" s="31">
        <f t="shared" ref="E63:I63" si="5">SUM(E60:E62)</f>
        <v>555316</v>
      </c>
      <c r="F63" s="31">
        <f t="shared" si="5"/>
        <v>296226.87</v>
      </c>
      <c r="G63" s="31">
        <f t="shared" si="5"/>
        <v>543384</v>
      </c>
      <c r="H63" s="31">
        <f t="shared" si="5"/>
        <v>290945.77</v>
      </c>
      <c r="I63" s="31">
        <f t="shared" si="5"/>
        <v>90703</v>
      </c>
      <c r="J63" s="38">
        <f t="shared" si="1"/>
        <v>82.461344196212906</v>
      </c>
      <c r="K63" s="38">
        <f t="shared" si="1"/>
        <v>52.392830388463508</v>
      </c>
      <c r="L63" s="39">
        <f t="shared" si="1"/>
        <v>30.619437055119274</v>
      </c>
    </row>
    <row r="64" spans="1:12" ht="15" customHeight="1" x14ac:dyDescent="0.25">
      <c r="A64" s="22">
        <v>50</v>
      </c>
      <c r="B64" s="22" t="s">
        <v>62</v>
      </c>
      <c r="C64" s="33">
        <f>'1.BRANCH ATM'!F63</f>
        <v>853</v>
      </c>
      <c r="D64" s="23">
        <v>1155356</v>
      </c>
      <c r="E64" s="23">
        <v>514277</v>
      </c>
      <c r="F64" s="23">
        <v>0</v>
      </c>
      <c r="G64" s="23">
        <v>1328738</v>
      </c>
      <c r="H64" s="23">
        <v>0</v>
      </c>
      <c r="I64" s="23">
        <v>1001954</v>
      </c>
      <c r="J64" s="40">
        <f t="shared" si="1"/>
        <v>115.0068030979196</v>
      </c>
      <c r="K64" s="40">
        <f t="shared" si="1"/>
        <v>0</v>
      </c>
      <c r="L64" s="40" t="e">
        <f t="shared" si="1"/>
        <v>#DIV/0!</v>
      </c>
    </row>
    <row r="65" spans="1:12" ht="15" customHeight="1" thickBot="1" x14ac:dyDescent="0.3">
      <c r="A65" s="18">
        <v>51</v>
      </c>
      <c r="B65" s="18" t="s">
        <v>63</v>
      </c>
      <c r="C65" s="28">
        <f>'1.BRANCH ATM'!F64</f>
        <v>268</v>
      </c>
      <c r="D65" s="19">
        <v>1919.88</v>
      </c>
      <c r="E65" s="19">
        <v>2816</v>
      </c>
      <c r="F65" s="19">
        <v>0</v>
      </c>
      <c r="G65" s="19">
        <v>103725</v>
      </c>
      <c r="H65" s="19">
        <v>0</v>
      </c>
      <c r="I65" s="19">
        <v>0</v>
      </c>
      <c r="J65" s="35">
        <f t="shared" si="1"/>
        <v>5402.6814175885993</v>
      </c>
      <c r="K65" s="35">
        <f t="shared" si="1"/>
        <v>0</v>
      </c>
      <c r="L65" s="35" t="e">
        <f t="shared" si="1"/>
        <v>#DIV/0!</v>
      </c>
    </row>
    <row r="66" spans="1:12" ht="15" customHeight="1" thickBot="1" x14ac:dyDescent="0.3">
      <c r="A66" s="20"/>
      <c r="B66" s="21" t="s">
        <v>34</v>
      </c>
      <c r="C66" s="31">
        <f>'1.BRANCH ATM'!F65</f>
        <v>1121</v>
      </c>
      <c r="D66" s="31">
        <f>SUM(D64:D65)</f>
        <v>1157275.8799999999</v>
      </c>
      <c r="E66" s="31">
        <f t="shared" ref="E66:I66" si="6">SUM(E64:E65)</f>
        <v>517093</v>
      </c>
      <c r="F66" s="31">
        <f t="shared" si="6"/>
        <v>0</v>
      </c>
      <c r="G66" s="31">
        <f t="shared" si="6"/>
        <v>1432463</v>
      </c>
      <c r="H66" s="31">
        <f t="shared" si="6"/>
        <v>0</v>
      </c>
      <c r="I66" s="31">
        <f t="shared" si="6"/>
        <v>1001954</v>
      </c>
      <c r="J66" s="38">
        <f t="shared" si="1"/>
        <v>123.77886939110839</v>
      </c>
      <c r="K66" s="38">
        <f t="shared" si="1"/>
        <v>0</v>
      </c>
      <c r="L66" s="39" t="e">
        <f t="shared" si="1"/>
        <v>#DIV/0!</v>
      </c>
    </row>
    <row r="67" spans="1:12" ht="15" customHeight="1" thickBot="1" x14ac:dyDescent="0.3">
      <c r="A67" s="276" t="s">
        <v>11</v>
      </c>
      <c r="B67" s="277"/>
      <c r="C67" s="25">
        <f>'1.BRANCH ATM'!F66</f>
        <v>6953</v>
      </c>
      <c r="D67" s="25">
        <f>D66+D63+D59+D39+D32</f>
        <v>4235653.4499999993</v>
      </c>
      <c r="E67" s="25">
        <f t="shared" ref="E67:I67" si="7">E66+E63+E59+E39+E32</f>
        <v>5867946</v>
      </c>
      <c r="F67" s="25">
        <f t="shared" si="7"/>
        <v>19314658.009999998</v>
      </c>
      <c r="G67" s="25">
        <f t="shared" si="7"/>
        <v>3989902</v>
      </c>
      <c r="H67" s="25">
        <f t="shared" si="7"/>
        <v>3555662.6</v>
      </c>
      <c r="I67" s="25">
        <f t="shared" si="7"/>
        <v>11287564</v>
      </c>
      <c r="J67" s="36">
        <f t="shared" si="1"/>
        <v>94.198027461382623</v>
      </c>
      <c r="K67" s="36">
        <f t="shared" si="1"/>
        <v>60.594671457440128</v>
      </c>
      <c r="L67" s="37">
        <f t="shared" si="1"/>
        <v>58.440403108126283</v>
      </c>
    </row>
  </sheetData>
  <mergeCells count="14">
    <mergeCell ref="A5:L5"/>
    <mergeCell ref="A4:L4"/>
    <mergeCell ref="A2:L2"/>
    <mergeCell ref="A1:L1"/>
    <mergeCell ref="A6:L6"/>
    <mergeCell ref="A67:B67"/>
    <mergeCell ref="AC6:AP6"/>
    <mergeCell ref="A8:A9"/>
    <mergeCell ref="B8:B9"/>
    <mergeCell ref="C8:C9"/>
    <mergeCell ref="D8:F8"/>
    <mergeCell ref="G8:I8"/>
    <mergeCell ref="J8:L8"/>
    <mergeCell ref="O6:AB6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28</xdr:col>
                <xdr:colOff>0</xdr:colOff>
                <xdr:row>5</xdr:row>
                <xdr:rowOff>0</xdr:rowOff>
              </from>
              <to>
                <xdr:col>29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2049" r:id="rId4" name="Control 1"/>
      </mc:Fallback>
    </mc:AlternateContent>
    <mc:AlternateContent xmlns:mc="http://schemas.openxmlformats.org/markup-compatibility/2006">
      <mc:Choice Requires="x14">
        <control shapeId="2050" r:id="rId6" name="Control 2">
          <controlPr defaultSize="0" r:id="rId5">
            <anchor moveWithCells="1">
              <from>
                <xdr:col>28</xdr:col>
                <xdr:colOff>0</xdr:colOff>
                <xdr:row>39</xdr:row>
                <xdr:rowOff>0</xdr:rowOff>
              </from>
              <to>
                <xdr:col>29</xdr:col>
                <xdr:colOff>76200</xdr:colOff>
                <xdr:row>40</xdr:row>
                <xdr:rowOff>38100</xdr:rowOff>
              </to>
            </anchor>
          </controlPr>
        </control>
      </mc:Choice>
      <mc:Fallback>
        <control shapeId="2050" r:id="rId6" name="Control 2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8"/>
  <sheetViews>
    <sheetView view="pageBreakPreview" zoomScale="60" zoomScaleNormal="80" workbookViewId="0">
      <pane ySplit="11" topLeftCell="A51" activePane="bottomLeft" state="frozen"/>
      <selection pane="bottomLeft" activeCell="A6" sqref="A6:AF6"/>
    </sheetView>
  </sheetViews>
  <sheetFormatPr defaultRowHeight="15" x14ac:dyDescent="0.25"/>
  <cols>
    <col min="1" max="1" width="5.85546875" customWidth="1"/>
    <col min="2" max="2" width="21.85546875" customWidth="1"/>
    <col min="3" max="3" width="4.7109375" bestFit="1" customWidth="1"/>
    <col min="4" max="4" width="6.7109375" bestFit="1" customWidth="1"/>
    <col min="5" max="5" width="4.7109375" bestFit="1" customWidth="1"/>
    <col min="6" max="6" width="7.85546875" bestFit="1" customWidth="1"/>
    <col min="7" max="7" width="12.7109375" bestFit="1" customWidth="1"/>
    <col min="8" max="8" width="4.7109375" bestFit="1" customWidth="1"/>
    <col min="9" max="9" width="6.7109375" bestFit="1" customWidth="1"/>
    <col min="10" max="10" width="5.7109375" bestFit="1" customWidth="1"/>
    <col min="11" max="11" width="7.85546875" bestFit="1" customWidth="1"/>
    <col min="12" max="12" width="11.5703125" bestFit="1" customWidth="1"/>
    <col min="13" max="13" width="4.7109375" bestFit="1" customWidth="1"/>
    <col min="14" max="16" width="5.7109375" bestFit="1" customWidth="1"/>
    <col min="17" max="17" width="9.28515625" bestFit="1" customWidth="1"/>
    <col min="18" max="18" width="4.7109375" bestFit="1" customWidth="1"/>
    <col min="19" max="19" width="5.7109375" bestFit="1" customWidth="1"/>
    <col min="20" max="20" width="6.7109375" bestFit="1" customWidth="1"/>
    <col min="21" max="21" width="7.85546875" bestFit="1" customWidth="1"/>
    <col min="22" max="22" width="13.7109375" bestFit="1" customWidth="1"/>
    <col min="23" max="25" width="7.85546875" bestFit="1" customWidth="1"/>
    <col min="26" max="26" width="8.85546875" bestFit="1" customWidth="1"/>
    <col min="27" max="27" width="11.85546875" customWidth="1"/>
    <col min="28" max="30" width="7.85546875" bestFit="1" customWidth="1"/>
    <col min="31" max="31" width="8.85546875" bestFit="1" customWidth="1"/>
    <col min="32" max="32" width="10.85546875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</row>
    <row r="2" spans="1:42" ht="15" customHeight="1" thickBot="1" x14ac:dyDescent="0.3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</row>
    <row r="3" spans="1:42" ht="15.75" thickBot="1" x14ac:dyDescent="0.3">
      <c r="A3" s="1"/>
      <c r="AF3" s="17" t="s">
        <v>316</v>
      </c>
    </row>
    <row r="4" spans="1:42" ht="15" customHeight="1" x14ac:dyDescent="0.25">
      <c r="A4" s="288" t="s">
        <v>160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</row>
    <row r="6" spans="1:42" ht="15" customHeight="1" x14ac:dyDescent="0.25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7"/>
      <c r="AH6" s="7"/>
      <c r="AI6" s="7"/>
      <c r="AJ6" s="7"/>
      <c r="AK6" s="7"/>
      <c r="AL6" s="7"/>
      <c r="AM6" s="7"/>
      <c r="AN6" s="7"/>
      <c r="AO6" s="7"/>
      <c r="AP6" s="7"/>
    </row>
    <row r="8" spans="1:42" ht="15" customHeight="1" x14ac:dyDescent="0.25">
      <c r="A8" s="283" t="s">
        <v>6</v>
      </c>
      <c r="B8" s="283" t="s">
        <v>7</v>
      </c>
      <c r="C8" s="285" t="s">
        <v>171</v>
      </c>
      <c r="D8" s="286"/>
      <c r="E8" s="286"/>
      <c r="F8" s="286"/>
      <c r="G8" s="287"/>
      <c r="H8" s="285" t="s">
        <v>172</v>
      </c>
      <c r="I8" s="286"/>
      <c r="J8" s="286"/>
      <c r="K8" s="286"/>
      <c r="L8" s="287"/>
      <c r="M8" s="285" t="s">
        <v>134</v>
      </c>
      <c r="N8" s="286"/>
      <c r="O8" s="286"/>
      <c r="P8" s="286"/>
      <c r="Q8" s="287"/>
      <c r="R8" s="285" t="s">
        <v>133</v>
      </c>
      <c r="S8" s="286"/>
      <c r="T8" s="286"/>
      <c r="U8" s="286"/>
      <c r="V8" s="287"/>
      <c r="W8" s="285" t="s">
        <v>79</v>
      </c>
      <c r="X8" s="286"/>
      <c r="Y8" s="286"/>
      <c r="Z8" s="286"/>
      <c r="AA8" s="287"/>
      <c r="AB8" s="285" t="s">
        <v>173</v>
      </c>
      <c r="AC8" s="286"/>
      <c r="AD8" s="286"/>
      <c r="AE8" s="286"/>
      <c r="AF8" s="287"/>
    </row>
    <row r="9" spans="1:42" ht="30" customHeight="1" x14ac:dyDescent="0.25">
      <c r="A9" s="303"/>
      <c r="B9" s="303"/>
      <c r="C9" s="285" t="s">
        <v>164</v>
      </c>
      <c r="D9" s="287"/>
      <c r="E9" s="285" t="s">
        <v>165</v>
      </c>
      <c r="F9" s="287"/>
      <c r="G9" s="283" t="s">
        <v>166</v>
      </c>
      <c r="H9" s="285" t="s">
        <v>164</v>
      </c>
      <c r="I9" s="287"/>
      <c r="J9" s="285" t="s">
        <v>165</v>
      </c>
      <c r="K9" s="287"/>
      <c r="L9" s="283" t="s">
        <v>166</v>
      </c>
      <c r="M9" s="285" t="s">
        <v>164</v>
      </c>
      <c r="N9" s="287"/>
      <c r="O9" s="285" t="s">
        <v>165</v>
      </c>
      <c r="P9" s="287"/>
      <c r="Q9" s="283" t="s">
        <v>166</v>
      </c>
      <c r="R9" s="285" t="s">
        <v>164</v>
      </c>
      <c r="S9" s="287"/>
      <c r="T9" s="285" t="s">
        <v>165</v>
      </c>
      <c r="U9" s="287"/>
      <c r="V9" s="283" t="s">
        <v>166</v>
      </c>
      <c r="W9" s="285" t="s">
        <v>164</v>
      </c>
      <c r="X9" s="287"/>
      <c r="Y9" s="285" t="s">
        <v>165</v>
      </c>
      <c r="Z9" s="287"/>
      <c r="AA9" s="283" t="s">
        <v>166</v>
      </c>
      <c r="AB9" s="285" t="s">
        <v>164</v>
      </c>
      <c r="AC9" s="287"/>
      <c r="AD9" s="285" t="s">
        <v>165</v>
      </c>
      <c r="AE9" s="287"/>
      <c r="AF9" s="283" t="s">
        <v>166</v>
      </c>
    </row>
    <row r="10" spans="1:42" x14ac:dyDescent="0.25">
      <c r="A10" s="303"/>
      <c r="B10" s="303"/>
      <c r="C10" s="2" t="s">
        <v>167</v>
      </c>
      <c r="D10" s="2" t="s">
        <v>168</v>
      </c>
      <c r="E10" s="2" t="s">
        <v>167</v>
      </c>
      <c r="F10" s="2" t="s">
        <v>168</v>
      </c>
      <c r="G10" s="284"/>
      <c r="H10" s="2" t="s">
        <v>167</v>
      </c>
      <c r="I10" s="2" t="s">
        <v>168</v>
      </c>
      <c r="J10" s="2" t="s">
        <v>167</v>
      </c>
      <c r="K10" s="2" t="s">
        <v>168</v>
      </c>
      <c r="L10" s="284"/>
      <c r="M10" s="2" t="s">
        <v>167</v>
      </c>
      <c r="N10" s="2" t="s">
        <v>168</v>
      </c>
      <c r="O10" s="2" t="s">
        <v>167</v>
      </c>
      <c r="P10" s="2" t="s">
        <v>168</v>
      </c>
      <c r="Q10" s="284"/>
      <c r="R10" s="2" t="s">
        <v>167</v>
      </c>
      <c r="S10" s="2" t="s">
        <v>168</v>
      </c>
      <c r="T10" s="2" t="s">
        <v>167</v>
      </c>
      <c r="U10" s="2" t="s">
        <v>168</v>
      </c>
      <c r="V10" s="284"/>
      <c r="W10" s="2" t="s">
        <v>167</v>
      </c>
      <c r="X10" s="2" t="s">
        <v>168</v>
      </c>
      <c r="Y10" s="2" t="s">
        <v>167</v>
      </c>
      <c r="Z10" s="2" t="s">
        <v>168</v>
      </c>
      <c r="AA10" s="284"/>
      <c r="AB10" s="2" t="s">
        <v>167</v>
      </c>
      <c r="AC10" s="2" t="s">
        <v>168</v>
      </c>
      <c r="AD10" s="2" t="s">
        <v>167</v>
      </c>
      <c r="AE10" s="2" t="s">
        <v>168</v>
      </c>
      <c r="AF10" s="284"/>
    </row>
    <row r="11" spans="1:42" x14ac:dyDescent="0.25">
      <c r="A11" s="284"/>
      <c r="B11" s="284"/>
      <c r="AF11" s="6"/>
    </row>
    <row r="12" spans="1:42" ht="15" customHeight="1" x14ac:dyDescent="0.25">
      <c r="A12" s="3">
        <v>1</v>
      </c>
      <c r="B12" s="3" t="s">
        <v>13</v>
      </c>
      <c r="C12" s="4">
        <v>0</v>
      </c>
      <c r="D12" s="4">
        <v>0</v>
      </c>
      <c r="E12" s="4">
        <v>0</v>
      </c>
      <c r="F12" s="4">
        <v>0</v>
      </c>
      <c r="G12" s="27" t="e">
        <f>F12/D12*100</f>
        <v>#DIV/0!</v>
      </c>
      <c r="H12" s="4">
        <v>7</v>
      </c>
      <c r="I12" s="4">
        <v>2600</v>
      </c>
      <c r="J12" s="4">
        <v>6</v>
      </c>
      <c r="K12" s="4">
        <v>167</v>
      </c>
      <c r="L12" s="34">
        <f>K12/I12*100</f>
        <v>6.4230769230769234</v>
      </c>
      <c r="M12" s="4">
        <v>38</v>
      </c>
      <c r="N12" s="4">
        <v>580</v>
      </c>
      <c r="O12" s="4">
        <v>0</v>
      </c>
      <c r="P12" s="4">
        <v>0</v>
      </c>
      <c r="Q12" s="27">
        <f>P12/N12*100</f>
        <v>0</v>
      </c>
      <c r="R12" s="4">
        <v>45</v>
      </c>
      <c r="S12" s="4">
        <v>1166</v>
      </c>
      <c r="T12" s="4">
        <v>0</v>
      </c>
      <c r="U12" s="4">
        <v>0</v>
      </c>
      <c r="V12" s="27">
        <f>U12/S12*100</f>
        <v>0</v>
      </c>
      <c r="W12" s="4">
        <v>6980</v>
      </c>
      <c r="X12" s="4">
        <v>12071</v>
      </c>
      <c r="Y12" s="4">
        <v>213</v>
      </c>
      <c r="Z12" s="4">
        <v>237</v>
      </c>
      <c r="AA12" s="34">
        <f>Z12/X12*100</f>
        <v>1.9633833153839781</v>
      </c>
      <c r="AB12" s="27">
        <f>W12+R12+M12+H12+C12</f>
        <v>7070</v>
      </c>
      <c r="AC12" s="27">
        <f t="shared" ref="AC12:AE27" si="0">X12+S12+N12+I12+D12</f>
        <v>16417</v>
      </c>
      <c r="AD12" s="27">
        <f t="shared" si="0"/>
        <v>219</v>
      </c>
      <c r="AE12" s="27">
        <f t="shared" si="0"/>
        <v>404</v>
      </c>
      <c r="AF12" s="34">
        <f>AE12/AC12*100</f>
        <v>2.4608637388073342</v>
      </c>
    </row>
    <row r="13" spans="1:42" ht="15" customHeight="1" x14ac:dyDescent="0.25">
      <c r="A13" s="3">
        <v>2</v>
      </c>
      <c r="B13" s="3" t="s">
        <v>14</v>
      </c>
      <c r="C13" s="4">
        <v>0</v>
      </c>
      <c r="D13" s="4">
        <v>0</v>
      </c>
      <c r="E13" s="4">
        <v>1</v>
      </c>
      <c r="F13" s="4">
        <v>32600</v>
      </c>
      <c r="G13" s="27" t="e">
        <f t="shared" ref="G13:G68" si="1">F13/D13*100</f>
        <v>#DIV/0!</v>
      </c>
      <c r="H13" s="4">
        <v>1</v>
      </c>
      <c r="I13" s="4">
        <v>500</v>
      </c>
      <c r="J13" s="4">
        <v>1</v>
      </c>
      <c r="K13" s="4">
        <v>6600</v>
      </c>
      <c r="L13" s="34">
        <f t="shared" ref="L13:L68" si="2">K13/I13*100</f>
        <v>1320</v>
      </c>
      <c r="M13" s="4">
        <v>2</v>
      </c>
      <c r="N13" s="4">
        <v>25</v>
      </c>
      <c r="O13" s="4">
        <v>1</v>
      </c>
      <c r="P13" s="4">
        <v>30</v>
      </c>
      <c r="Q13" s="27">
        <f t="shared" ref="Q13:Q68" si="3">P13/N13*100</f>
        <v>120</v>
      </c>
      <c r="R13" s="4">
        <v>2</v>
      </c>
      <c r="S13" s="4">
        <v>50</v>
      </c>
      <c r="T13" s="4">
        <v>54</v>
      </c>
      <c r="U13" s="4">
        <v>942</v>
      </c>
      <c r="V13" s="27">
        <f t="shared" ref="V13:V68" si="4">U13/S13*100</f>
        <v>1884</v>
      </c>
      <c r="W13" s="4">
        <v>308</v>
      </c>
      <c r="X13" s="4">
        <v>1884</v>
      </c>
      <c r="Y13" s="4">
        <v>1493</v>
      </c>
      <c r="Z13" s="4">
        <v>5114</v>
      </c>
      <c r="AA13" s="34">
        <f t="shared" ref="AA13:AA68" si="5">Z13/X13*100</f>
        <v>271.44373673036097</v>
      </c>
      <c r="AB13" s="27">
        <f t="shared" ref="AB13:AE66" si="6">W13+R13+M13+H13+C13</f>
        <v>313</v>
      </c>
      <c r="AC13" s="27">
        <f t="shared" si="0"/>
        <v>2459</v>
      </c>
      <c r="AD13" s="27">
        <f t="shared" si="0"/>
        <v>1550</v>
      </c>
      <c r="AE13" s="27">
        <f t="shared" si="0"/>
        <v>45286</v>
      </c>
      <c r="AF13" s="34">
        <f t="shared" ref="AF13:AF68" si="7">AE13/AC13*100</f>
        <v>1841.6429442862952</v>
      </c>
    </row>
    <row r="14" spans="1:42" ht="15" customHeight="1" x14ac:dyDescent="0.25">
      <c r="A14" s="3">
        <v>3</v>
      </c>
      <c r="B14" s="3" t="s">
        <v>15</v>
      </c>
      <c r="C14" s="4">
        <v>0</v>
      </c>
      <c r="D14" s="4">
        <v>0</v>
      </c>
      <c r="E14" s="4">
        <v>0</v>
      </c>
      <c r="F14" s="4">
        <v>0</v>
      </c>
      <c r="G14" s="27" t="e">
        <f t="shared" si="1"/>
        <v>#DIV/0!</v>
      </c>
      <c r="H14" s="4">
        <v>3</v>
      </c>
      <c r="I14" s="4">
        <v>1200</v>
      </c>
      <c r="J14" s="4">
        <v>0</v>
      </c>
      <c r="K14" s="4">
        <v>0</v>
      </c>
      <c r="L14" s="34">
        <f t="shared" si="2"/>
        <v>0</v>
      </c>
      <c r="M14" s="4">
        <v>11</v>
      </c>
      <c r="N14" s="4">
        <v>255</v>
      </c>
      <c r="O14" s="4">
        <v>0</v>
      </c>
      <c r="P14" s="4">
        <v>0</v>
      </c>
      <c r="Q14" s="27">
        <f t="shared" si="3"/>
        <v>0</v>
      </c>
      <c r="R14" s="4">
        <v>11</v>
      </c>
      <c r="S14" s="4">
        <v>410</v>
      </c>
      <c r="T14" s="4">
        <v>779</v>
      </c>
      <c r="U14" s="4">
        <v>24815</v>
      </c>
      <c r="V14" s="27">
        <f t="shared" si="4"/>
        <v>6052.4390243902435</v>
      </c>
      <c r="W14" s="4">
        <v>1605</v>
      </c>
      <c r="X14" s="4">
        <v>7184</v>
      </c>
      <c r="Y14" s="4">
        <v>7241</v>
      </c>
      <c r="Z14" s="4">
        <v>103115</v>
      </c>
      <c r="AA14" s="34">
        <f t="shared" si="5"/>
        <v>1435.3424276169267</v>
      </c>
      <c r="AB14" s="27">
        <f t="shared" si="6"/>
        <v>1630</v>
      </c>
      <c r="AC14" s="27">
        <f t="shared" si="0"/>
        <v>9049</v>
      </c>
      <c r="AD14" s="27">
        <f t="shared" si="0"/>
        <v>8020</v>
      </c>
      <c r="AE14" s="27">
        <f t="shared" si="0"/>
        <v>127930</v>
      </c>
      <c r="AF14" s="34">
        <f t="shared" si="7"/>
        <v>1413.7473754005966</v>
      </c>
    </row>
    <row r="15" spans="1:42" ht="15" customHeight="1" x14ac:dyDescent="0.25">
      <c r="A15" s="3">
        <v>4</v>
      </c>
      <c r="B15" s="3" t="s">
        <v>16</v>
      </c>
      <c r="C15" s="4">
        <v>1</v>
      </c>
      <c r="D15" s="4">
        <v>5500</v>
      </c>
      <c r="E15" s="4">
        <v>58</v>
      </c>
      <c r="F15" s="4">
        <v>8409</v>
      </c>
      <c r="G15" s="27">
        <f t="shared" si="1"/>
        <v>152.8909090909091</v>
      </c>
      <c r="H15" s="4">
        <v>5</v>
      </c>
      <c r="I15" s="4">
        <v>2050</v>
      </c>
      <c r="J15" s="4">
        <v>28</v>
      </c>
      <c r="K15" s="4">
        <v>1093</v>
      </c>
      <c r="L15" s="34">
        <f t="shared" si="2"/>
        <v>53.31707317073171</v>
      </c>
      <c r="M15" s="4">
        <v>13</v>
      </c>
      <c r="N15" s="4">
        <v>295</v>
      </c>
      <c r="O15" s="4">
        <v>15</v>
      </c>
      <c r="P15" s="4">
        <v>320</v>
      </c>
      <c r="Q15" s="34">
        <f t="shared" si="3"/>
        <v>108.47457627118644</v>
      </c>
      <c r="R15" s="4">
        <v>15</v>
      </c>
      <c r="S15" s="4">
        <v>447</v>
      </c>
      <c r="T15" s="4">
        <v>33</v>
      </c>
      <c r="U15" s="4">
        <v>384</v>
      </c>
      <c r="V15" s="27">
        <f t="shared" si="4"/>
        <v>85.90604026845638</v>
      </c>
      <c r="W15" s="4">
        <v>5509</v>
      </c>
      <c r="X15" s="4">
        <v>37461</v>
      </c>
      <c r="Y15" s="4">
        <v>17058</v>
      </c>
      <c r="Z15" s="4">
        <v>163984</v>
      </c>
      <c r="AA15" s="34">
        <f t="shared" si="5"/>
        <v>437.7459224259897</v>
      </c>
      <c r="AB15" s="27">
        <f t="shared" si="6"/>
        <v>5543</v>
      </c>
      <c r="AC15" s="27">
        <f t="shared" si="0"/>
        <v>45753</v>
      </c>
      <c r="AD15" s="27">
        <f t="shared" si="0"/>
        <v>17192</v>
      </c>
      <c r="AE15" s="27">
        <f t="shared" si="0"/>
        <v>174190</v>
      </c>
      <c r="AF15" s="34">
        <f t="shared" si="7"/>
        <v>380.71820427075818</v>
      </c>
    </row>
    <row r="16" spans="1:42" ht="15" customHeight="1" x14ac:dyDescent="0.25">
      <c r="A16" s="3">
        <v>5</v>
      </c>
      <c r="B16" s="3" t="s">
        <v>17</v>
      </c>
      <c r="C16" s="4">
        <v>0</v>
      </c>
      <c r="D16" s="4">
        <v>0</v>
      </c>
      <c r="E16" s="4">
        <v>9</v>
      </c>
      <c r="F16" s="4">
        <v>6909</v>
      </c>
      <c r="G16" s="27" t="e">
        <f t="shared" si="1"/>
        <v>#DIV/0!</v>
      </c>
      <c r="H16" s="4">
        <v>4</v>
      </c>
      <c r="I16" s="4">
        <v>1450</v>
      </c>
      <c r="J16" s="4">
        <v>35</v>
      </c>
      <c r="K16" s="4">
        <v>1457</v>
      </c>
      <c r="L16" s="34">
        <f t="shared" si="2"/>
        <v>100.48275862068965</v>
      </c>
      <c r="M16" s="4">
        <v>12</v>
      </c>
      <c r="N16" s="4">
        <v>260</v>
      </c>
      <c r="O16" s="4">
        <v>20</v>
      </c>
      <c r="P16" s="4">
        <v>69</v>
      </c>
      <c r="Q16" s="34">
        <f t="shared" si="3"/>
        <v>26.53846153846154</v>
      </c>
      <c r="R16" s="4">
        <v>12</v>
      </c>
      <c r="S16" s="4">
        <v>350</v>
      </c>
      <c r="T16" s="4">
        <v>62</v>
      </c>
      <c r="U16" s="4">
        <v>1291</v>
      </c>
      <c r="V16" s="27">
        <f t="shared" si="4"/>
        <v>368.85714285714289</v>
      </c>
      <c r="W16" s="4">
        <v>3710</v>
      </c>
      <c r="X16" s="4">
        <v>8433</v>
      </c>
      <c r="Y16" s="4">
        <v>974</v>
      </c>
      <c r="Z16" s="4">
        <v>2398</v>
      </c>
      <c r="AA16" s="34">
        <f t="shared" si="5"/>
        <v>28.435906557571442</v>
      </c>
      <c r="AB16" s="27">
        <f t="shared" si="6"/>
        <v>3738</v>
      </c>
      <c r="AC16" s="27">
        <f t="shared" si="0"/>
        <v>10493</v>
      </c>
      <c r="AD16" s="27">
        <f t="shared" si="0"/>
        <v>1100</v>
      </c>
      <c r="AE16" s="27">
        <f t="shared" si="0"/>
        <v>12124</v>
      </c>
      <c r="AF16" s="34">
        <f t="shared" si="7"/>
        <v>115.54369579719814</v>
      </c>
    </row>
    <row r="17" spans="1:32" x14ac:dyDescent="0.25">
      <c r="A17" s="3">
        <v>6</v>
      </c>
      <c r="B17" s="3" t="s">
        <v>18</v>
      </c>
      <c r="C17" s="4">
        <v>0</v>
      </c>
      <c r="D17" s="4">
        <v>0</v>
      </c>
      <c r="E17" s="4">
        <v>102</v>
      </c>
      <c r="F17" s="4">
        <v>19320</v>
      </c>
      <c r="G17" s="27" t="e">
        <f t="shared" si="1"/>
        <v>#DIV/0!</v>
      </c>
      <c r="H17" s="4">
        <v>4</v>
      </c>
      <c r="I17" s="4">
        <v>1450</v>
      </c>
      <c r="J17" s="4">
        <v>146</v>
      </c>
      <c r="K17" s="4">
        <v>5778</v>
      </c>
      <c r="L17" s="34">
        <f t="shared" si="2"/>
        <v>398.48275862068965</v>
      </c>
      <c r="M17" s="4">
        <v>9</v>
      </c>
      <c r="N17" s="4">
        <v>210</v>
      </c>
      <c r="O17" s="4">
        <v>737</v>
      </c>
      <c r="P17" s="4">
        <v>1776</v>
      </c>
      <c r="Q17" s="34">
        <f t="shared" si="3"/>
        <v>845.71428571428578</v>
      </c>
      <c r="R17" s="4">
        <v>8</v>
      </c>
      <c r="S17" s="4">
        <v>250</v>
      </c>
      <c r="T17" s="4">
        <v>2560</v>
      </c>
      <c r="U17" s="4">
        <v>22942</v>
      </c>
      <c r="V17" s="27">
        <f t="shared" si="4"/>
        <v>9176.7999999999993</v>
      </c>
      <c r="W17" s="4">
        <v>2201</v>
      </c>
      <c r="X17" s="4">
        <v>9046</v>
      </c>
      <c r="Y17" s="4">
        <v>5478</v>
      </c>
      <c r="Z17" s="4">
        <v>38333</v>
      </c>
      <c r="AA17" s="34">
        <f t="shared" si="5"/>
        <v>423.7563564006191</v>
      </c>
      <c r="AB17" s="27">
        <f t="shared" si="6"/>
        <v>2222</v>
      </c>
      <c r="AC17" s="27">
        <f t="shared" si="0"/>
        <v>10956</v>
      </c>
      <c r="AD17" s="27">
        <f t="shared" si="0"/>
        <v>9023</v>
      </c>
      <c r="AE17" s="27">
        <f t="shared" si="0"/>
        <v>88149</v>
      </c>
      <c r="AF17" s="34">
        <f t="shared" si="7"/>
        <v>804.57283680175249</v>
      </c>
    </row>
    <row r="18" spans="1:32" x14ac:dyDescent="0.25">
      <c r="A18" s="3">
        <v>7</v>
      </c>
      <c r="B18" s="3" t="s">
        <v>19</v>
      </c>
      <c r="C18" s="4">
        <v>0</v>
      </c>
      <c r="D18" s="4">
        <v>0</v>
      </c>
      <c r="E18" s="4">
        <v>27</v>
      </c>
      <c r="F18" s="4">
        <v>43213</v>
      </c>
      <c r="G18" s="27" t="e">
        <f t="shared" si="1"/>
        <v>#DIV/0!</v>
      </c>
      <c r="H18" s="4">
        <v>6</v>
      </c>
      <c r="I18" s="4">
        <v>2500</v>
      </c>
      <c r="J18" s="4">
        <v>20</v>
      </c>
      <c r="K18" s="4">
        <v>4200</v>
      </c>
      <c r="L18" s="34">
        <f t="shared" si="2"/>
        <v>168</v>
      </c>
      <c r="M18" s="4">
        <v>26</v>
      </c>
      <c r="N18" s="4">
        <v>305</v>
      </c>
      <c r="O18" s="4">
        <v>0</v>
      </c>
      <c r="P18" s="4">
        <v>0</v>
      </c>
      <c r="Q18" s="34">
        <f t="shared" si="3"/>
        <v>0</v>
      </c>
      <c r="R18" s="4">
        <v>19</v>
      </c>
      <c r="S18" s="4">
        <v>460</v>
      </c>
      <c r="T18" s="4">
        <v>0</v>
      </c>
      <c r="U18" s="4">
        <v>0</v>
      </c>
      <c r="V18" s="27">
        <f t="shared" si="4"/>
        <v>0</v>
      </c>
      <c r="W18" s="4">
        <v>8658</v>
      </c>
      <c r="X18" s="4">
        <v>19356</v>
      </c>
      <c r="Y18" s="4">
        <v>10949</v>
      </c>
      <c r="Z18" s="4">
        <v>115644</v>
      </c>
      <c r="AA18" s="34">
        <f t="shared" si="5"/>
        <v>597.45815251084935</v>
      </c>
      <c r="AB18" s="27">
        <f t="shared" si="6"/>
        <v>8709</v>
      </c>
      <c r="AC18" s="27">
        <f t="shared" si="0"/>
        <v>22621</v>
      </c>
      <c r="AD18" s="27">
        <f t="shared" si="0"/>
        <v>10996</v>
      </c>
      <c r="AE18" s="27">
        <f t="shared" si="0"/>
        <v>163057</v>
      </c>
      <c r="AF18" s="34">
        <f t="shared" si="7"/>
        <v>720.82136068255159</v>
      </c>
    </row>
    <row r="19" spans="1:32" x14ac:dyDescent="0.25">
      <c r="A19" s="3">
        <v>8</v>
      </c>
      <c r="B19" s="3" t="s">
        <v>20</v>
      </c>
      <c r="C19" s="4">
        <v>0</v>
      </c>
      <c r="D19" s="4">
        <v>0</v>
      </c>
      <c r="E19" s="4">
        <v>0</v>
      </c>
      <c r="F19" s="4">
        <v>0</v>
      </c>
      <c r="G19" s="27" t="e">
        <f t="shared" si="1"/>
        <v>#DIV/0!</v>
      </c>
      <c r="H19" s="4">
        <v>0</v>
      </c>
      <c r="I19" s="4">
        <v>0</v>
      </c>
      <c r="J19" s="4">
        <v>0</v>
      </c>
      <c r="K19" s="4">
        <v>0</v>
      </c>
      <c r="L19" s="34" t="e">
        <f t="shared" si="2"/>
        <v>#DIV/0!</v>
      </c>
      <c r="M19" s="4">
        <v>1</v>
      </c>
      <c r="N19" s="4">
        <v>40</v>
      </c>
      <c r="O19" s="4">
        <v>1</v>
      </c>
      <c r="P19" s="4">
        <v>40</v>
      </c>
      <c r="Q19" s="34">
        <f t="shared" si="3"/>
        <v>100</v>
      </c>
      <c r="R19" s="4">
        <v>4</v>
      </c>
      <c r="S19" s="4">
        <v>100</v>
      </c>
      <c r="T19" s="4">
        <v>4</v>
      </c>
      <c r="U19" s="4">
        <v>100</v>
      </c>
      <c r="V19" s="27">
        <f t="shared" si="4"/>
        <v>100</v>
      </c>
      <c r="W19" s="4">
        <v>449</v>
      </c>
      <c r="X19" s="4">
        <v>1602</v>
      </c>
      <c r="Y19" s="4">
        <v>449</v>
      </c>
      <c r="Z19" s="4">
        <v>1602</v>
      </c>
      <c r="AA19" s="34">
        <f t="shared" si="5"/>
        <v>100</v>
      </c>
      <c r="AB19" s="27">
        <f t="shared" si="6"/>
        <v>454</v>
      </c>
      <c r="AC19" s="27">
        <f t="shared" si="0"/>
        <v>1742</v>
      </c>
      <c r="AD19" s="27">
        <f t="shared" si="0"/>
        <v>454</v>
      </c>
      <c r="AE19" s="27">
        <f t="shared" si="0"/>
        <v>1742</v>
      </c>
      <c r="AF19" s="34">
        <f t="shared" si="7"/>
        <v>100</v>
      </c>
    </row>
    <row r="20" spans="1:32" x14ac:dyDescent="0.25">
      <c r="A20" s="3">
        <v>9</v>
      </c>
      <c r="B20" s="3" t="s">
        <v>21</v>
      </c>
      <c r="C20" s="4">
        <v>0</v>
      </c>
      <c r="D20" s="4">
        <v>0</v>
      </c>
      <c r="E20" s="4">
        <v>0</v>
      </c>
      <c r="F20" s="4">
        <v>0</v>
      </c>
      <c r="G20" s="27" t="e">
        <f t="shared" si="1"/>
        <v>#DIV/0!</v>
      </c>
      <c r="H20" s="4">
        <v>1</v>
      </c>
      <c r="I20" s="4">
        <v>350</v>
      </c>
      <c r="J20" s="4">
        <v>32</v>
      </c>
      <c r="K20" s="4">
        <v>9622</v>
      </c>
      <c r="L20" s="34">
        <f t="shared" si="2"/>
        <v>2749.1428571428569</v>
      </c>
      <c r="M20" s="4">
        <v>9</v>
      </c>
      <c r="N20" s="4">
        <v>215</v>
      </c>
      <c r="O20" s="4">
        <v>1</v>
      </c>
      <c r="P20" s="4">
        <v>7</v>
      </c>
      <c r="Q20" s="34">
        <f t="shared" si="3"/>
        <v>3.2558139534883721</v>
      </c>
      <c r="R20" s="4">
        <v>10</v>
      </c>
      <c r="S20" s="4">
        <v>400</v>
      </c>
      <c r="T20" s="4">
        <v>58</v>
      </c>
      <c r="U20" s="4">
        <v>2031</v>
      </c>
      <c r="V20" s="27">
        <f t="shared" si="4"/>
        <v>507.74999999999994</v>
      </c>
      <c r="W20" s="4">
        <v>1040</v>
      </c>
      <c r="X20" s="4">
        <v>4374</v>
      </c>
      <c r="Y20" s="4">
        <v>3791</v>
      </c>
      <c r="Z20" s="4">
        <v>39481</v>
      </c>
      <c r="AA20" s="34">
        <f t="shared" si="5"/>
        <v>902.62917238225884</v>
      </c>
      <c r="AB20" s="27">
        <f t="shared" si="6"/>
        <v>1060</v>
      </c>
      <c r="AC20" s="27">
        <f t="shared" si="0"/>
        <v>5339</v>
      </c>
      <c r="AD20" s="27">
        <f t="shared" si="0"/>
        <v>3882</v>
      </c>
      <c r="AE20" s="27">
        <f t="shared" si="0"/>
        <v>51141</v>
      </c>
      <c r="AF20" s="34">
        <f t="shared" si="7"/>
        <v>957.87600674283567</v>
      </c>
    </row>
    <row r="21" spans="1:32" x14ac:dyDescent="0.25">
      <c r="A21" s="3">
        <v>10</v>
      </c>
      <c r="B21" s="3" t="s">
        <v>22</v>
      </c>
      <c r="C21" s="4">
        <v>0</v>
      </c>
      <c r="D21" s="4">
        <v>0</v>
      </c>
      <c r="E21" s="4">
        <v>0</v>
      </c>
      <c r="F21" s="4">
        <v>0</v>
      </c>
      <c r="G21" s="27" t="e">
        <f t="shared" si="1"/>
        <v>#DIV/0!</v>
      </c>
      <c r="H21" s="4">
        <v>2</v>
      </c>
      <c r="I21" s="4">
        <v>1000</v>
      </c>
      <c r="J21" s="4">
        <v>0</v>
      </c>
      <c r="K21" s="4">
        <v>1493</v>
      </c>
      <c r="L21" s="34">
        <f t="shared" si="2"/>
        <v>149.30000000000001</v>
      </c>
      <c r="M21" s="4">
        <v>5</v>
      </c>
      <c r="N21" s="4">
        <v>390</v>
      </c>
      <c r="O21" s="4">
        <v>0</v>
      </c>
      <c r="P21" s="4">
        <v>0</v>
      </c>
      <c r="Q21" s="34">
        <f t="shared" si="3"/>
        <v>0</v>
      </c>
      <c r="R21" s="4">
        <v>9</v>
      </c>
      <c r="S21" s="4">
        <v>660</v>
      </c>
      <c r="T21" s="4">
        <v>0</v>
      </c>
      <c r="U21" s="4">
        <v>0</v>
      </c>
      <c r="V21" s="27">
        <f t="shared" si="4"/>
        <v>0</v>
      </c>
      <c r="W21" s="4">
        <v>914</v>
      </c>
      <c r="X21" s="4">
        <v>7035</v>
      </c>
      <c r="Y21" s="4">
        <v>0</v>
      </c>
      <c r="Z21" s="4">
        <v>0</v>
      </c>
      <c r="AA21" s="34">
        <f t="shared" si="5"/>
        <v>0</v>
      </c>
      <c r="AB21" s="27">
        <f t="shared" si="6"/>
        <v>930</v>
      </c>
      <c r="AC21" s="27">
        <f t="shared" si="0"/>
        <v>9085</v>
      </c>
      <c r="AD21" s="27">
        <f t="shared" si="0"/>
        <v>0</v>
      </c>
      <c r="AE21" s="27">
        <f t="shared" si="0"/>
        <v>1493</v>
      </c>
      <c r="AF21" s="34">
        <f t="shared" si="7"/>
        <v>16.433681893230599</v>
      </c>
    </row>
    <row r="22" spans="1:32" x14ac:dyDescent="0.25">
      <c r="A22" s="3">
        <v>11</v>
      </c>
      <c r="B22" s="3" t="s">
        <v>23</v>
      </c>
      <c r="C22" s="4">
        <v>0</v>
      </c>
      <c r="D22" s="4">
        <v>0</v>
      </c>
      <c r="E22" s="4">
        <v>0</v>
      </c>
      <c r="F22" s="4">
        <v>0</v>
      </c>
      <c r="G22" s="27" t="e">
        <f t="shared" si="1"/>
        <v>#DIV/0!</v>
      </c>
      <c r="H22" s="4">
        <v>0</v>
      </c>
      <c r="I22" s="4">
        <v>0</v>
      </c>
      <c r="J22" s="4">
        <v>0</v>
      </c>
      <c r="K22" s="4">
        <v>0</v>
      </c>
      <c r="L22" s="34" t="e">
        <f t="shared" si="2"/>
        <v>#DIV/0!</v>
      </c>
      <c r="M22" s="4">
        <v>6</v>
      </c>
      <c r="N22" s="4">
        <v>375</v>
      </c>
      <c r="O22" s="4">
        <v>0</v>
      </c>
      <c r="P22" s="4">
        <v>0</v>
      </c>
      <c r="Q22" s="34">
        <f t="shared" si="3"/>
        <v>0</v>
      </c>
      <c r="R22" s="4">
        <v>2</v>
      </c>
      <c r="S22" s="4">
        <v>50</v>
      </c>
      <c r="T22" s="4">
        <v>0</v>
      </c>
      <c r="U22" s="4">
        <v>0</v>
      </c>
      <c r="V22" s="27">
        <f t="shared" si="4"/>
        <v>0</v>
      </c>
      <c r="W22" s="4">
        <v>457</v>
      </c>
      <c r="X22" s="4">
        <v>1719</v>
      </c>
      <c r="Y22" s="4">
        <v>0</v>
      </c>
      <c r="Z22" s="4">
        <v>0</v>
      </c>
      <c r="AA22" s="34">
        <f t="shared" si="5"/>
        <v>0</v>
      </c>
      <c r="AB22" s="27">
        <f t="shared" si="6"/>
        <v>465</v>
      </c>
      <c r="AC22" s="27">
        <f t="shared" si="0"/>
        <v>2144</v>
      </c>
      <c r="AD22" s="27">
        <f t="shared" si="0"/>
        <v>0</v>
      </c>
      <c r="AE22" s="27">
        <f t="shared" si="0"/>
        <v>0</v>
      </c>
      <c r="AF22" s="34">
        <f t="shared" si="7"/>
        <v>0</v>
      </c>
    </row>
    <row r="23" spans="1:32" x14ac:dyDescent="0.25">
      <c r="A23" s="3">
        <v>12</v>
      </c>
      <c r="B23" s="3" t="s">
        <v>24</v>
      </c>
      <c r="C23" s="4">
        <v>0</v>
      </c>
      <c r="D23" s="4">
        <v>0</v>
      </c>
      <c r="E23" s="4">
        <v>1</v>
      </c>
      <c r="F23" s="4">
        <v>2463</v>
      </c>
      <c r="G23" s="27" t="e">
        <f t="shared" si="1"/>
        <v>#DIV/0!</v>
      </c>
      <c r="H23" s="4">
        <v>0</v>
      </c>
      <c r="I23" s="4">
        <v>0</v>
      </c>
      <c r="J23" s="4">
        <v>0</v>
      </c>
      <c r="K23" s="4">
        <v>0</v>
      </c>
      <c r="L23" s="34" t="e">
        <f t="shared" si="2"/>
        <v>#DIV/0!</v>
      </c>
      <c r="M23" s="4">
        <v>0</v>
      </c>
      <c r="N23" s="4">
        <v>0</v>
      </c>
      <c r="O23" s="4">
        <v>147</v>
      </c>
      <c r="P23" s="4">
        <v>448</v>
      </c>
      <c r="Q23" s="34" t="e">
        <f t="shared" si="3"/>
        <v>#DIV/0!</v>
      </c>
      <c r="R23" s="4">
        <v>0</v>
      </c>
      <c r="S23" s="4">
        <v>0</v>
      </c>
      <c r="T23" s="4">
        <v>547</v>
      </c>
      <c r="U23" s="4">
        <v>1792</v>
      </c>
      <c r="V23" s="27" t="e">
        <f t="shared" si="4"/>
        <v>#DIV/0!</v>
      </c>
      <c r="W23" s="4">
        <v>614</v>
      </c>
      <c r="X23" s="4">
        <v>2291</v>
      </c>
      <c r="Y23" s="4">
        <v>189</v>
      </c>
      <c r="Z23" s="4">
        <v>19610</v>
      </c>
      <c r="AA23" s="34">
        <f t="shared" si="5"/>
        <v>855.95809690091664</v>
      </c>
      <c r="AB23" s="27">
        <f t="shared" si="6"/>
        <v>614</v>
      </c>
      <c r="AC23" s="27">
        <f t="shared" si="0"/>
        <v>2291</v>
      </c>
      <c r="AD23" s="27">
        <f t="shared" si="0"/>
        <v>884</v>
      </c>
      <c r="AE23" s="27">
        <f t="shared" si="0"/>
        <v>24313</v>
      </c>
      <c r="AF23" s="34">
        <f t="shared" si="7"/>
        <v>1061.239633347883</v>
      </c>
    </row>
    <row r="24" spans="1:32" ht="30" x14ac:dyDescent="0.25">
      <c r="A24" s="3">
        <v>13</v>
      </c>
      <c r="B24" s="3" t="s">
        <v>25</v>
      </c>
      <c r="C24" s="4">
        <v>0</v>
      </c>
      <c r="D24" s="4">
        <v>0</v>
      </c>
      <c r="E24" s="4">
        <v>33</v>
      </c>
      <c r="F24" s="4">
        <v>43952</v>
      </c>
      <c r="G24" s="27" t="e">
        <f t="shared" si="1"/>
        <v>#DIV/0!</v>
      </c>
      <c r="H24" s="4">
        <v>0</v>
      </c>
      <c r="I24" s="4">
        <v>0</v>
      </c>
      <c r="J24" s="4">
        <v>31</v>
      </c>
      <c r="K24" s="4">
        <v>4195</v>
      </c>
      <c r="L24" s="34" t="e">
        <f t="shared" si="2"/>
        <v>#DIV/0!</v>
      </c>
      <c r="M24" s="4">
        <v>10</v>
      </c>
      <c r="N24" s="4">
        <v>990</v>
      </c>
      <c r="O24" s="4">
        <v>13</v>
      </c>
      <c r="P24" s="4">
        <v>128</v>
      </c>
      <c r="Q24" s="34">
        <f t="shared" si="3"/>
        <v>12.929292929292929</v>
      </c>
      <c r="R24" s="4">
        <v>10</v>
      </c>
      <c r="S24" s="4">
        <v>500</v>
      </c>
      <c r="T24" s="4">
        <v>577</v>
      </c>
      <c r="U24" s="4">
        <v>5781</v>
      </c>
      <c r="V24" s="27">
        <f t="shared" si="4"/>
        <v>1156.2</v>
      </c>
      <c r="W24" s="4">
        <v>2161</v>
      </c>
      <c r="X24" s="4">
        <v>5603</v>
      </c>
      <c r="Y24" s="4">
        <v>5080</v>
      </c>
      <c r="Z24" s="4">
        <v>17950</v>
      </c>
      <c r="AA24" s="34">
        <f t="shared" si="5"/>
        <v>320.3640906657148</v>
      </c>
      <c r="AB24" s="27">
        <f t="shared" si="6"/>
        <v>2181</v>
      </c>
      <c r="AC24" s="27">
        <f t="shared" si="0"/>
        <v>7093</v>
      </c>
      <c r="AD24" s="27">
        <f t="shared" si="0"/>
        <v>5734</v>
      </c>
      <c r="AE24" s="27">
        <f t="shared" si="0"/>
        <v>72006</v>
      </c>
      <c r="AF24" s="34">
        <f t="shared" si="7"/>
        <v>1015.1698858029043</v>
      </c>
    </row>
    <row r="25" spans="1:32" x14ac:dyDescent="0.25">
      <c r="A25" s="3">
        <v>14</v>
      </c>
      <c r="B25" s="3" t="s">
        <v>26</v>
      </c>
      <c r="C25" s="4">
        <v>0</v>
      </c>
      <c r="D25" s="4">
        <v>0</v>
      </c>
      <c r="E25" s="4">
        <v>0</v>
      </c>
      <c r="F25" s="4">
        <v>0</v>
      </c>
      <c r="G25" s="27" t="e">
        <f t="shared" si="1"/>
        <v>#DIV/0!</v>
      </c>
      <c r="H25" s="4">
        <v>0</v>
      </c>
      <c r="I25" s="4">
        <v>0</v>
      </c>
      <c r="J25" s="4">
        <v>0</v>
      </c>
      <c r="K25" s="4">
        <v>0</v>
      </c>
      <c r="L25" s="34" t="e">
        <f t="shared" si="2"/>
        <v>#DIV/0!</v>
      </c>
      <c r="M25" s="4">
        <v>2</v>
      </c>
      <c r="N25" s="4">
        <v>25</v>
      </c>
      <c r="O25" s="4">
        <v>2</v>
      </c>
      <c r="P25" s="4">
        <v>25</v>
      </c>
      <c r="Q25" s="34">
        <f t="shared" si="3"/>
        <v>100</v>
      </c>
      <c r="R25" s="4">
        <v>2</v>
      </c>
      <c r="S25" s="4">
        <v>50</v>
      </c>
      <c r="T25" s="4">
        <v>2</v>
      </c>
      <c r="U25" s="4">
        <v>50</v>
      </c>
      <c r="V25" s="27">
        <f t="shared" si="4"/>
        <v>100</v>
      </c>
      <c r="W25" s="4">
        <v>1211</v>
      </c>
      <c r="X25" s="4">
        <v>4029</v>
      </c>
      <c r="Y25" s="4">
        <v>1211</v>
      </c>
      <c r="Z25" s="4">
        <v>4025</v>
      </c>
      <c r="AA25" s="34">
        <f t="shared" si="5"/>
        <v>99.900719781583518</v>
      </c>
      <c r="AB25" s="27">
        <f t="shared" si="6"/>
        <v>1215</v>
      </c>
      <c r="AC25" s="27">
        <f t="shared" si="0"/>
        <v>4104</v>
      </c>
      <c r="AD25" s="27">
        <f t="shared" si="0"/>
        <v>1215</v>
      </c>
      <c r="AE25" s="27">
        <f t="shared" si="0"/>
        <v>4100</v>
      </c>
      <c r="AF25" s="34">
        <f t="shared" si="7"/>
        <v>99.902534113060426</v>
      </c>
    </row>
    <row r="26" spans="1:32" x14ac:dyDescent="0.25">
      <c r="A26" s="3">
        <v>15</v>
      </c>
      <c r="B26" s="3" t="s">
        <v>27</v>
      </c>
      <c r="C26" s="4">
        <v>0</v>
      </c>
      <c r="D26" s="4">
        <v>0</v>
      </c>
      <c r="E26" s="4">
        <v>0</v>
      </c>
      <c r="F26" s="4">
        <v>0</v>
      </c>
      <c r="G26" s="27" t="e">
        <f t="shared" si="1"/>
        <v>#DIV/0!</v>
      </c>
      <c r="H26" s="4">
        <v>4</v>
      </c>
      <c r="I26" s="4">
        <v>1850</v>
      </c>
      <c r="J26" s="4">
        <v>4</v>
      </c>
      <c r="K26" s="4">
        <v>1850</v>
      </c>
      <c r="L26" s="34">
        <f t="shared" si="2"/>
        <v>100</v>
      </c>
      <c r="M26" s="4">
        <v>18</v>
      </c>
      <c r="N26" s="4">
        <v>475</v>
      </c>
      <c r="O26" s="4">
        <v>18</v>
      </c>
      <c r="P26" s="4">
        <v>475</v>
      </c>
      <c r="Q26" s="34">
        <f t="shared" si="3"/>
        <v>100</v>
      </c>
      <c r="R26" s="4">
        <v>18</v>
      </c>
      <c r="S26" s="4">
        <v>700</v>
      </c>
      <c r="T26" s="4">
        <v>18</v>
      </c>
      <c r="U26" s="4">
        <v>700</v>
      </c>
      <c r="V26" s="27">
        <f t="shared" si="4"/>
        <v>100</v>
      </c>
      <c r="W26" s="4">
        <v>4269</v>
      </c>
      <c r="X26" s="4">
        <v>12969</v>
      </c>
      <c r="Y26" s="4">
        <v>4269</v>
      </c>
      <c r="Z26" s="4">
        <v>12968</v>
      </c>
      <c r="AA26" s="34">
        <f t="shared" si="5"/>
        <v>99.992289305266397</v>
      </c>
      <c r="AB26" s="27">
        <f t="shared" si="6"/>
        <v>4309</v>
      </c>
      <c r="AC26" s="27">
        <f t="shared" si="0"/>
        <v>15994</v>
      </c>
      <c r="AD26" s="27">
        <f t="shared" si="0"/>
        <v>4309</v>
      </c>
      <c r="AE26" s="27">
        <f t="shared" si="0"/>
        <v>15993</v>
      </c>
      <c r="AF26" s="34">
        <f t="shared" si="7"/>
        <v>99.993747655370768</v>
      </c>
    </row>
    <row r="27" spans="1:32" x14ac:dyDescent="0.25">
      <c r="A27" s="3">
        <v>16</v>
      </c>
      <c r="B27" s="3" t="s">
        <v>28</v>
      </c>
      <c r="C27" s="4">
        <v>0</v>
      </c>
      <c r="D27" s="4">
        <v>0</v>
      </c>
      <c r="E27" s="4">
        <v>0</v>
      </c>
      <c r="F27" s="4">
        <v>0</v>
      </c>
      <c r="G27" s="27" t="e">
        <f t="shared" si="1"/>
        <v>#DIV/0!</v>
      </c>
      <c r="H27" s="4">
        <v>0</v>
      </c>
      <c r="I27" s="4">
        <v>0</v>
      </c>
      <c r="J27" s="4">
        <v>5</v>
      </c>
      <c r="K27" s="4">
        <v>1000</v>
      </c>
      <c r="L27" s="34" t="e">
        <f t="shared" si="2"/>
        <v>#DIV/0!</v>
      </c>
      <c r="M27" s="4">
        <v>3</v>
      </c>
      <c r="N27" s="4">
        <v>40</v>
      </c>
      <c r="O27" s="4">
        <v>2</v>
      </c>
      <c r="P27" s="4">
        <v>2</v>
      </c>
      <c r="Q27" s="34">
        <f t="shared" si="3"/>
        <v>5</v>
      </c>
      <c r="R27" s="4">
        <v>2</v>
      </c>
      <c r="S27" s="4">
        <v>50</v>
      </c>
      <c r="T27" s="4">
        <v>2</v>
      </c>
      <c r="U27" s="4">
        <v>2</v>
      </c>
      <c r="V27" s="27">
        <f t="shared" si="4"/>
        <v>4</v>
      </c>
      <c r="W27" s="4">
        <v>1233</v>
      </c>
      <c r="X27" s="4">
        <v>3138</v>
      </c>
      <c r="Y27" s="4">
        <v>33</v>
      </c>
      <c r="Z27" s="4">
        <v>220</v>
      </c>
      <c r="AA27" s="34">
        <f t="shared" si="5"/>
        <v>7.0108349267049075</v>
      </c>
      <c r="AB27" s="27">
        <f t="shared" si="6"/>
        <v>1238</v>
      </c>
      <c r="AC27" s="27">
        <f t="shared" si="0"/>
        <v>3228</v>
      </c>
      <c r="AD27" s="27">
        <f t="shared" si="0"/>
        <v>42</v>
      </c>
      <c r="AE27" s="27">
        <f t="shared" si="0"/>
        <v>1224</v>
      </c>
      <c r="AF27" s="34">
        <f t="shared" si="7"/>
        <v>37.918215613382898</v>
      </c>
    </row>
    <row r="28" spans="1:32" x14ac:dyDescent="0.25">
      <c r="A28" s="3">
        <v>17</v>
      </c>
      <c r="B28" s="3" t="s">
        <v>29</v>
      </c>
      <c r="C28" s="4">
        <v>0</v>
      </c>
      <c r="D28" s="4">
        <v>0</v>
      </c>
      <c r="E28" s="4">
        <v>0</v>
      </c>
      <c r="F28" s="4">
        <v>0</v>
      </c>
      <c r="G28" s="27" t="e">
        <f t="shared" si="1"/>
        <v>#DIV/0!</v>
      </c>
      <c r="H28" s="4">
        <v>0</v>
      </c>
      <c r="I28" s="4">
        <v>0</v>
      </c>
      <c r="J28" s="4">
        <v>0</v>
      </c>
      <c r="K28" s="4">
        <v>0</v>
      </c>
      <c r="L28" s="34" t="e">
        <f t="shared" si="2"/>
        <v>#DIV/0!</v>
      </c>
      <c r="M28" s="4">
        <v>5</v>
      </c>
      <c r="N28" s="4">
        <v>65</v>
      </c>
      <c r="O28" s="4">
        <v>0</v>
      </c>
      <c r="P28" s="4">
        <v>0</v>
      </c>
      <c r="Q28" s="34">
        <f t="shared" si="3"/>
        <v>0</v>
      </c>
      <c r="R28" s="4">
        <v>4</v>
      </c>
      <c r="S28" s="4">
        <v>100</v>
      </c>
      <c r="T28" s="4">
        <v>0</v>
      </c>
      <c r="U28" s="4">
        <v>0</v>
      </c>
      <c r="V28" s="27">
        <f t="shared" si="4"/>
        <v>0</v>
      </c>
      <c r="W28" s="4">
        <v>2390</v>
      </c>
      <c r="X28" s="4">
        <v>7737</v>
      </c>
      <c r="Y28" s="4">
        <v>0</v>
      </c>
      <c r="Z28" s="4">
        <v>0</v>
      </c>
      <c r="AA28" s="34">
        <f t="shared" si="5"/>
        <v>0</v>
      </c>
      <c r="AB28" s="27">
        <f t="shared" si="6"/>
        <v>2399</v>
      </c>
      <c r="AC28" s="27">
        <f t="shared" si="6"/>
        <v>7902</v>
      </c>
      <c r="AD28" s="27">
        <f t="shared" si="6"/>
        <v>0</v>
      </c>
      <c r="AE28" s="27">
        <f t="shared" si="6"/>
        <v>0</v>
      </c>
      <c r="AF28" s="34">
        <f t="shared" si="7"/>
        <v>0</v>
      </c>
    </row>
    <row r="29" spans="1:32" x14ac:dyDescent="0.25">
      <c r="A29" s="3">
        <v>18</v>
      </c>
      <c r="B29" s="3" t="s">
        <v>30</v>
      </c>
      <c r="C29" s="4">
        <v>0</v>
      </c>
      <c r="D29" s="4">
        <v>0</v>
      </c>
      <c r="E29" s="4">
        <v>73</v>
      </c>
      <c r="F29" s="4">
        <v>36362</v>
      </c>
      <c r="G29" s="27" t="e">
        <f t="shared" si="1"/>
        <v>#DIV/0!</v>
      </c>
      <c r="H29" s="4">
        <v>3</v>
      </c>
      <c r="I29" s="4">
        <v>1500</v>
      </c>
      <c r="J29" s="4">
        <v>37</v>
      </c>
      <c r="K29" s="4">
        <v>325</v>
      </c>
      <c r="L29" s="34">
        <f t="shared" si="2"/>
        <v>21.666666666666668</v>
      </c>
      <c r="M29" s="4">
        <v>15</v>
      </c>
      <c r="N29" s="4">
        <v>205</v>
      </c>
      <c r="O29" s="4">
        <v>304</v>
      </c>
      <c r="P29" s="4">
        <v>564</v>
      </c>
      <c r="Q29" s="34">
        <f t="shared" si="3"/>
        <v>275.1219512195122</v>
      </c>
      <c r="R29" s="4">
        <v>11</v>
      </c>
      <c r="S29" s="4">
        <v>275</v>
      </c>
      <c r="T29" s="4">
        <v>1719</v>
      </c>
      <c r="U29" s="4">
        <v>10277</v>
      </c>
      <c r="V29" s="27">
        <f t="shared" si="4"/>
        <v>3737.0909090909086</v>
      </c>
      <c r="W29" s="4">
        <v>7406</v>
      </c>
      <c r="X29" s="4">
        <v>11584</v>
      </c>
      <c r="Y29" s="4">
        <v>5604</v>
      </c>
      <c r="Z29" s="4">
        <v>93458</v>
      </c>
      <c r="AA29" s="34">
        <f t="shared" si="5"/>
        <v>806.78522099447514</v>
      </c>
      <c r="AB29" s="27">
        <f t="shared" si="6"/>
        <v>7435</v>
      </c>
      <c r="AC29" s="27">
        <f t="shared" si="6"/>
        <v>13564</v>
      </c>
      <c r="AD29" s="27">
        <f t="shared" si="6"/>
        <v>7737</v>
      </c>
      <c r="AE29" s="27">
        <f t="shared" si="6"/>
        <v>140986</v>
      </c>
      <c r="AF29" s="34">
        <f t="shared" si="7"/>
        <v>1039.4131524624004</v>
      </c>
    </row>
    <row r="30" spans="1:32" x14ac:dyDescent="0.25">
      <c r="A30" s="3">
        <v>19</v>
      </c>
      <c r="B30" s="3" t="s">
        <v>31</v>
      </c>
      <c r="C30" s="4">
        <v>0</v>
      </c>
      <c r="D30" s="4">
        <v>0</v>
      </c>
      <c r="E30" s="4">
        <v>0</v>
      </c>
      <c r="F30" s="4">
        <v>0</v>
      </c>
      <c r="G30" s="27" t="e">
        <f t="shared" si="1"/>
        <v>#DIV/0!</v>
      </c>
      <c r="H30" s="4">
        <v>0</v>
      </c>
      <c r="I30" s="4">
        <v>0</v>
      </c>
      <c r="J30" s="4">
        <v>0</v>
      </c>
      <c r="K30" s="4">
        <v>0</v>
      </c>
      <c r="L30" s="34" t="e">
        <f t="shared" si="2"/>
        <v>#DIV/0!</v>
      </c>
      <c r="M30" s="4">
        <v>0</v>
      </c>
      <c r="N30" s="4">
        <v>0</v>
      </c>
      <c r="O30" s="4">
        <v>4</v>
      </c>
      <c r="P30" s="4">
        <v>21</v>
      </c>
      <c r="Q30" s="34" t="e">
        <f t="shared" si="3"/>
        <v>#DIV/0!</v>
      </c>
      <c r="R30" s="4">
        <v>0</v>
      </c>
      <c r="S30" s="4">
        <v>0</v>
      </c>
      <c r="T30" s="4">
        <v>24</v>
      </c>
      <c r="U30" s="4">
        <v>788</v>
      </c>
      <c r="V30" s="27" t="e">
        <f t="shared" si="4"/>
        <v>#DIV/0!</v>
      </c>
      <c r="W30" s="4">
        <v>182</v>
      </c>
      <c r="X30" s="4">
        <v>1185</v>
      </c>
      <c r="Y30" s="4">
        <v>856</v>
      </c>
      <c r="Z30" s="4">
        <v>11306</v>
      </c>
      <c r="AA30" s="34">
        <f t="shared" si="5"/>
        <v>954.09282700421943</v>
      </c>
      <c r="AB30" s="27">
        <f t="shared" si="6"/>
        <v>182</v>
      </c>
      <c r="AC30" s="27">
        <f t="shared" si="6"/>
        <v>1185</v>
      </c>
      <c r="AD30" s="27">
        <f t="shared" si="6"/>
        <v>884</v>
      </c>
      <c r="AE30" s="27">
        <f t="shared" si="6"/>
        <v>12115</v>
      </c>
      <c r="AF30" s="34">
        <f t="shared" si="7"/>
        <v>1022.3628691983123</v>
      </c>
    </row>
    <row r="31" spans="1:32" x14ac:dyDescent="0.25">
      <c r="A31" s="3">
        <v>20</v>
      </c>
      <c r="B31" s="3" t="s">
        <v>32</v>
      </c>
      <c r="C31" s="4">
        <v>0</v>
      </c>
      <c r="D31" s="4">
        <v>0</v>
      </c>
      <c r="E31" s="4">
        <v>0</v>
      </c>
      <c r="F31" s="4">
        <v>0</v>
      </c>
      <c r="G31" s="27" t="e">
        <f t="shared" si="1"/>
        <v>#DIV/0!</v>
      </c>
      <c r="H31" s="4">
        <v>0</v>
      </c>
      <c r="I31" s="4">
        <v>0</v>
      </c>
      <c r="J31" s="4">
        <v>1</v>
      </c>
      <c r="K31" s="4">
        <v>441</v>
      </c>
      <c r="L31" s="34" t="e">
        <f t="shared" si="2"/>
        <v>#DIV/0!</v>
      </c>
      <c r="M31" s="4">
        <v>1</v>
      </c>
      <c r="N31" s="4">
        <v>15</v>
      </c>
      <c r="O31" s="4">
        <v>6</v>
      </c>
      <c r="P31" s="4">
        <v>165</v>
      </c>
      <c r="Q31" s="34">
        <f t="shared" si="3"/>
        <v>1100</v>
      </c>
      <c r="R31" s="4">
        <v>0</v>
      </c>
      <c r="S31" s="4">
        <v>0</v>
      </c>
      <c r="T31" s="4">
        <v>11</v>
      </c>
      <c r="U31" s="4">
        <v>396</v>
      </c>
      <c r="V31" s="27" t="e">
        <f t="shared" si="4"/>
        <v>#DIV/0!</v>
      </c>
      <c r="W31" s="4">
        <v>727</v>
      </c>
      <c r="X31" s="4">
        <v>851</v>
      </c>
      <c r="Y31" s="4">
        <v>0</v>
      </c>
      <c r="Z31" s="4">
        <v>0</v>
      </c>
      <c r="AA31" s="34">
        <f t="shared" si="5"/>
        <v>0</v>
      </c>
      <c r="AB31" s="27">
        <f t="shared" si="6"/>
        <v>728</v>
      </c>
      <c r="AC31" s="27">
        <f t="shared" si="6"/>
        <v>866</v>
      </c>
      <c r="AD31" s="27">
        <f t="shared" si="6"/>
        <v>18</v>
      </c>
      <c r="AE31" s="27">
        <f t="shared" si="6"/>
        <v>1002</v>
      </c>
      <c r="AF31" s="34">
        <f t="shared" si="7"/>
        <v>115.70438799076213</v>
      </c>
    </row>
    <row r="32" spans="1:32" ht="15.75" thickBot="1" x14ac:dyDescent="0.3">
      <c r="A32" s="18">
        <v>21</v>
      </c>
      <c r="B32" s="18" t="s">
        <v>296</v>
      </c>
      <c r="C32" s="19">
        <v>0</v>
      </c>
      <c r="D32" s="19">
        <v>0</v>
      </c>
      <c r="E32" s="19">
        <v>0</v>
      </c>
      <c r="F32" s="19">
        <v>0</v>
      </c>
      <c r="G32" s="28" t="e">
        <f t="shared" si="1"/>
        <v>#DIV/0!</v>
      </c>
      <c r="H32" s="19">
        <v>0</v>
      </c>
      <c r="I32" s="19">
        <v>0</v>
      </c>
      <c r="J32" s="19">
        <v>16</v>
      </c>
      <c r="K32" s="19">
        <v>61</v>
      </c>
      <c r="L32" s="35" t="e">
        <f t="shared" si="2"/>
        <v>#DIV/0!</v>
      </c>
      <c r="M32" s="19">
        <v>0</v>
      </c>
      <c r="N32" s="19">
        <v>0</v>
      </c>
      <c r="O32" s="19">
        <v>4</v>
      </c>
      <c r="P32" s="19">
        <v>5</v>
      </c>
      <c r="Q32" s="35" t="e">
        <f t="shared" si="3"/>
        <v>#DIV/0!</v>
      </c>
      <c r="R32" s="19">
        <v>0</v>
      </c>
      <c r="S32" s="19">
        <v>0</v>
      </c>
      <c r="T32" s="19">
        <v>4</v>
      </c>
      <c r="U32" s="19">
        <v>34</v>
      </c>
      <c r="V32" s="28" t="e">
        <f t="shared" si="4"/>
        <v>#DIV/0!</v>
      </c>
      <c r="W32" s="19">
        <v>0</v>
      </c>
      <c r="X32" s="19">
        <v>0</v>
      </c>
      <c r="Y32" s="19">
        <v>52</v>
      </c>
      <c r="Z32" s="19">
        <v>13</v>
      </c>
      <c r="AA32" s="35" t="e">
        <f t="shared" si="5"/>
        <v>#DIV/0!</v>
      </c>
      <c r="AB32" s="28">
        <f t="shared" si="6"/>
        <v>0</v>
      </c>
      <c r="AC32" s="28">
        <f t="shared" si="6"/>
        <v>0</v>
      </c>
      <c r="AD32" s="28">
        <f t="shared" si="6"/>
        <v>76</v>
      </c>
      <c r="AE32" s="28">
        <f t="shared" si="6"/>
        <v>113</v>
      </c>
      <c r="AF32" s="35" t="e">
        <f t="shared" si="7"/>
        <v>#DIV/0!</v>
      </c>
    </row>
    <row r="33" spans="1:32" ht="15.75" thickBot="1" x14ac:dyDescent="0.3">
      <c r="A33" s="29"/>
      <c r="B33" s="30" t="s">
        <v>34</v>
      </c>
      <c r="C33" s="31">
        <f>SUM(C12:C32)</f>
        <v>1</v>
      </c>
      <c r="D33" s="31">
        <f t="shared" ref="D33:AE33" si="8">SUM(D12:D32)</f>
        <v>5500</v>
      </c>
      <c r="E33" s="31">
        <f t="shared" si="8"/>
        <v>304</v>
      </c>
      <c r="F33" s="31">
        <f t="shared" si="8"/>
        <v>193228</v>
      </c>
      <c r="G33" s="31">
        <f t="shared" si="1"/>
        <v>3513.2363636363634</v>
      </c>
      <c r="H33" s="31">
        <f t="shared" si="8"/>
        <v>40</v>
      </c>
      <c r="I33" s="31">
        <f t="shared" si="8"/>
        <v>16450</v>
      </c>
      <c r="J33" s="31">
        <f t="shared" si="8"/>
        <v>362</v>
      </c>
      <c r="K33" s="31">
        <f t="shared" si="8"/>
        <v>38282</v>
      </c>
      <c r="L33" s="38">
        <f t="shared" si="2"/>
        <v>232.7173252279635</v>
      </c>
      <c r="M33" s="31">
        <f t="shared" si="8"/>
        <v>186</v>
      </c>
      <c r="N33" s="31">
        <f t="shared" si="8"/>
        <v>4765</v>
      </c>
      <c r="O33" s="31">
        <f t="shared" si="8"/>
        <v>1275</v>
      </c>
      <c r="P33" s="31">
        <f t="shared" si="8"/>
        <v>4075</v>
      </c>
      <c r="Q33" s="38">
        <f t="shared" si="3"/>
        <v>85.519412381951724</v>
      </c>
      <c r="R33" s="31">
        <f t="shared" si="8"/>
        <v>184</v>
      </c>
      <c r="S33" s="31">
        <f t="shared" si="8"/>
        <v>6018</v>
      </c>
      <c r="T33" s="31">
        <f t="shared" si="8"/>
        <v>6454</v>
      </c>
      <c r="U33" s="31">
        <f t="shared" si="8"/>
        <v>72325</v>
      </c>
      <c r="V33" s="31">
        <f t="shared" si="4"/>
        <v>1201.8112329677633</v>
      </c>
      <c r="W33" s="31">
        <f t="shared" si="8"/>
        <v>52024</v>
      </c>
      <c r="X33" s="31">
        <f t="shared" si="8"/>
        <v>159552</v>
      </c>
      <c r="Y33" s="31">
        <f t="shared" si="8"/>
        <v>64940</v>
      </c>
      <c r="Z33" s="31">
        <f t="shared" si="8"/>
        <v>629458</v>
      </c>
      <c r="AA33" s="38">
        <f t="shared" si="5"/>
        <v>394.5158945046129</v>
      </c>
      <c r="AB33" s="31">
        <f t="shared" si="8"/>
        <v>52435</v>
      </c>
      <c r="AC33" s="31">
        <f t="shared" si="8"/>
        <v>192285</v>
      </c>
      <c r="AD33" s="31">
        <f t="shared" si="8"/>
        <v>73335</v>
      </c>
      <c r="AE33" s="31">
        <f t="shared" si="8"/>
        <v>937368</v>
      </c>
      <c r="AF33" s="39">
        <f t="shared" si="7"/>
        <v>487.48888368827517</v>
      </c>
    </row>
    <row r="34" spans="1:32" x14ac:dyDescent="0.25">
      <c r="A34" s="22">
        <v>22</v>
      </c>
      <c r="B34" s="22" t="s">
        <v>35</v>
      </c>
      <c r="C34" s="23">
        <v>0</v>
      </c>
      <c r="D34" s="23">
        <v>0</v>
      </c>
      <c r="E34" s="23">
        <v>0</v>
      </c>
      <c r="F34" s="23">
        <v>0</v>
      </c>
      <c r="G34" s="33" t="e">
        <f t="shared" si="1"/>
        <v>#DIV/0!</v>
      </c>
      <c r="H34" s="23">
        <v>0</v>
      </c>
      <c r="I34" s="23">
        <v>0</v>
      </c>
      <c r="J34" s="23">
        <v>0</v>
      </c>
      <c r="K34" s="23">
        <v>0</v>
      </c>
      <c r="L34" s="40" t="e">
        <f t="shared" si="2"/>
        <v>#DIV/0!</v>
      </c>
      <c r="M34" s="23">
        <v>0</v>
      </c>
      <c r="N34" s="23">
        <v>0</v>
      </c>
      <c r="O34" s="23">
        <v>0</v>
      </c>
      <c r="P34" s="23">
        <v>0</v>
      </c>
      <c r="Q34" s="40" t="e">
        <f t="shared" si="3"/>
        <v>#DIV/0!</v>
      </c>
      <c r="R34" s="23">
        <v>0</v>
      </c>
      <c r="S34" s="23">
        <v>0</v>
      </c>
      <c r="T34" s="23">
        <v>0</v>
      </c>
      <c r="U34" s="23">
        <v>0</v>
      </c>
      <c r="V34" s="33" t="e">
        <f t="shared" si="4"/>
        <v>#DIV/0!</v>
      </c>
      <c r="W34" s="23">
        <v>398</v>
      </c>
      <c r="X34" s="23">
        <v>1943</v>
      </c>
      <c r="Y34" s="23">
        <v>398</v>
      </c>
      <c r="Z34" s="23">
        <v>1943</v>
      </c>
      <c r="AA34" s="40">
        <f t="shared" si="5"/>
        <v>100</v>
      </c>
      <c r="AB34" s="33">
        <f t="shared" si="6"/>
        <v>398</v>
      </c>
      <c r="AC34" s="33">
        <f t="shared" si="6"/>
        <v>1943</v>
      </c>
      <c r="AD34" s="33">
        <f t="shared" si="6"/>
        <v>398</v>
      </c>
      <c r="AE34" s="33">
        <f t="shared" si="6"/>
        <v>1943</v>
      </c>
      <c r="AF34" s="40">
        <f t="shared" si="7"/>
        <v>100</v>
      </c>
    </row>
    <row r="35" spans="1:32" x14ac:dyDescent="0.25">
      <c r="A35" s="3">
        <v>23</v>
      </c>
      <c r="B35" s="3" t="s">
        <v>36</v>
      </c>
      <c r="C35" s="4">
        <v>0</v>
      </c>
      <c r="D35" s="4">
        <v>0</v>
      </c>
      <c r="E35" s="4">
        <v>0</v>
      </c>
      <c r="F35" s="4">
        <v>0</v>
      </c>
      <c r="G35" s="27" t="e">
        <f t="shared" si="1"/>
        <v>#DIV/0!</v>
      </c>
      <c r="H35" s="4">
        <v>0</v>
      </c>
      <c r="I35" s="4">
        <v>0</v>
      </c>
      <c r="J35" s="4">
        <v>0</v>
      </c>
      <c r="K35" s="4">
        <v>0</v>
      </c>
      <c r="L35" s="34" t="e">
        <f t="shared" si="2"/>
        <v>#DIV/0!</v>
      </c>
      <c r="M35" s="4">
        <v>0</v>
      </c>
      <c r="N35" s="4">
        <v>0</v>
      </c>
      <c r="O35" s="4">
        <v>0</v>
      </c>
      <c r="P35" s="4">
        <v>0</v>
      </c>
      <c r="Q35" s="34" t="e">
        <f t="shared" si="3"/>
        <v>#DIV/0!</v>
      </c>
      <c r="R35" s="4">
        <v>0</v>
      </c>
      <c r="S35" s="4">
        <v>0</v>
      </c>
      <c r="T35" s="4">
        <v>0</v>
      </c>
      <c r="U35" s="4">
        <v>0</v>
      </c>
      <c r="V35" s="27" t="e">
        <f t="shared" si="4"/>
        <v>#DIV/0!</v>
      </c>
      <c r="W35" s="4">
        <v>16</v>
      </c>
      <c r="X35" s="4">
        <v>140</v>
      </c>
      <c r="Y35" s="4">
        <v>0</v>
      </c>
      <c r="Z35" s="4">
        <v>0</v>
      </c>
      <c r="AA35" s="34">
        <f t="shared" si="5"/>
        <v>0</v>
      </c>
      <c r="AB35" s="27">
        <f t="shared" si="6"/>
        <v>16</v>
      </c>
      <c r="AC35" s="27">
        <f t="shared" si="6"/>
        <v>140</v>
      </c>
      <c r="AD35" s="27">
        <f t="shared" si="6"/>
        <v>0</v>
      </c>
      <c r="AE35" s="27">
        <f t="shared" si="6"/>
        <v>0</v>
      </c>
      <c r="AF35" s="34">
        <f t="shared" si="7"/>
        <v>0</v>
      </c>
    </row>
    <row r="36" spans="1:32" x14ac:dyDescent="0.25">
      <c r="A36" s="3">
        <v>24</v>
      </c>
      <c r="B36" s="3" t="s">
        <v>37</v>
      </c>
      <c r="C36" s="4">
        <v>0</v>
      </c>
      <c r="D36" s="4">
        <v>0</v>
      </c>
      <c r="E36" s="4">
        <v>0</v>
      </c>
      <c r="F36" s="4">
        <v>0</v>
      </c>
      <c r="G36" s="27" t="e">
        <f t="shared" si="1"/>
        <v>#DIV/0!</v>
      </c>
      <c r="H36" s="4">
        <v>0</v>
      </c>
      <c r="I36" s="4">
        <v>0</v>
      </c>
      <c r="J36" s="4">
        <v>0</v>
      </c>
      <c r="K36" s="4">
        <v>0</v>
      </c>
      <c r="L36" s="34" t="e">
        <f t="shared" si="2"/>
        <v>#DIV/0!</v>
      </c>
      <c r="M36" s="4">
        <v>0</v>
      </c>
      <c r="N36" s="4">
        <v>0</v>
      </c>
      <c r="O36" s="4">
        <v>0</v>
      </c>
      <c r="P36" s="4">
        <v>0</v>
      </c>
      <c r="Q36" s="34" t="e">
        <f t="shared" si="3"/>
        <v>#DIV/0!</v>
      </c>
      <c r="R36" s="4">
        <v>0</v>
      </c>
      <c r="S36" s="4">
        <v>0</v>
      </c>
      <c r="T36" s="4">
        <v>0</v>
      </c>
      <c r="U36" s="4">
        <v>0</v>
      </c>
      <c r="V36" s="27" t="e">
        <f t="shared" si="4"/>
        <v>#DIV/0!</v>
      </c>
      <c r="W36" s="4">
        <v>248</v>
      </c>
      <c r="X36" s="4">
        <v>1330</v>
      </c>
      <c r="Y36" s="4">
        <v>248</v>
      </c>
      <c r="Z36" s="4">
        <v>1330</v>
      </c>
      <c r="AA36" s="34">
        <f t="shared" si="5"/>
        <v>100</v>
      </c>
      <c r="AB36" s="27">
        <f t="shared" si="6"/>
        <v>248</v>
      </c>
      <c r="AC36" s="27">
        <f t="shared" si="6"/>
        <v>1330</v>
      </c>
      <c r="AD36" s="27">
        <f t="shared" si="6"/>
        <v>248</v>
      </c>
      <c r="AE36" s="27">
        <f t="shared" si="6"/>
        <v>1330</v>
      </c>
      <c r="AF36" s="34">
        <f t="shared" si="7"/>
        <v>100</v>
      </c>
    </row>
    <row r="37" spans="1:32" x14ac:dyDescent="0.25">
      <c r="A37" s="3">
        <v>25</v>
      </c>
      <c r="B37" s="3" t="s">
        <v>38</v>
      </c>
      <c r="C37" s="4">
        <v>0</v>
      </c>
      <c r="D37" s="4">
        <v>0</v>
      </c>
      <c r="E37" s="4">
        <v>0</v>
      </c>
      <c r="F37" s="4">
        <v>0</v>
      </c>
      <c r="G37" s="27" t="e">
        <f t="shared" si="1"/>
        <v>#DIV/0!</v>
      </c>
      <c r="H37" s="4">
        <v>0</v>
      </c>
      <c r="I37" s="4">
        <v>0</v>
      </c>
      <c r="J37" s="4">
        <v>0</v>
      </c>
      <c r="K37" s="4">
        <v>0</v>
      </c>
      <c r="L37" s="34" t="e">
        <f t="shared" si="2"/>
        <v>#DIV/0!</v>
      </c>
      <c r="M37" s="4">
        <v>0</v>
      </c>
      <c r="N37" s="4">
        <v>0</v>
      </c>
      <c r="O37" s="4">
        <v>0</v>
      </c>
      <c r="P37" s="4">
        <v>0</v>
      </c>
      <c r="Q37" s="34" t="e">
        <f t="shared" si="3"/>
        <v>#DIV/0!</v>
      </c>
      <c r="R37" s="4">
        <v>0</v>
      </c>
      <c r="S37" s="4">
        <v>0</v>
      </c>
      <c r="T37" s="4">
        <v>0</v>
      </c>
      <c r="U37" s="4">
        <v>0</v>
      </c>
      <c r="V37" s="27" t="e">
        <f t="shared" si="4"/>
        <v>#DIV/0!</v>
      </c>
      <c r="W37" s="4">
        <v>104</v>
      </c>
      <c r="X37" s="4">
        <v>1059</v>
      </c>
      <c r="Y37" s="4">
        <v>0</v>
      </c>
      <c r="Z37" s="4">
        <v>0</v>
      </c>
      <c r="AA37" s="34">
        <f t="shared" si="5"/>
        <v>0</v>
      </c>
      <c r="AB37" s="27">
        <f t="shared" si="6"/>
        <v>104</v>
      </c>
      <c r="AC37" s="27">
        <f t="shared" si="6"/>
        <v>1059</v>
      </c>
      <c r="AD37" s="27">
        <f t="shared" si="6"/>
        <v>0</v>
      </c>
      <c r="AE37" s="27">
        <f t="shared" si="6"/>
        <v>0</v>
      </c>
      <c r="AF37" s="34">
        <f t="shared" si="7"/>
        <v>0</v>
      </c>
    </row>
    <row r="38" spans="1:32" x14ac:dyDescent="0.25">
      <c r="A38" s="3">
        <v>26</v>
      </c>
      <c r="B38" s="3" t="s">
        <v>39</v>
      </c>
      <c r="C38" s="4">
        <v>0</v>
      </c>
      <c r="D38" s="4">
        <v>0</v>
      </c>
      <c r="E38" s="4">
        <v>0</v>
      </c>
      <c r="F38" s="4">
        <v>0</v>
      </c>
      <c r="G38" s="27" t="e">
        <f t="shared" si="1"/>
        <v>#DIV/0!</v>
      </c>
      <c r="H38" s="4">
        <v>0</v>
      </c>
      <c r="I38" s="4">
        <v>0</v>
      </c>
      <c r="J38" s="4">
        <v>0</v>
      </c>
      <c r="K38" s="4">
        <v>0</v>
      </c>
      <c r="L38" s="34" t="e">
        <f t="shared" si="2"/>
        <v>#DIV/0!</v>
      </c>
      <c r="M38" s="4">
        <v>0</v>
      </c>
      <c r="N38" s="4">
        <v>0</v>
      </c>
      <c r="O38" s="4">
        <v>0</v>
      </c>
      <c r="P38" s="4">
        <v>0</v>
      </c>
      <c r="Q38" s="34" t="e">
        <f t="shared" si="3"/>
        <v>#DIV/0!</v>
      </c>
      <c r="R38" s="4">
        <v>0</v>
      </c>
      <c r="S38" s="4">
        <v>0</v>
      </c>
      <c r="T38" s="4">
        <v>0</v>
      </c>
      <c r="U38" s="4">
        <v>0</v>
      </c>
      <c r="V38" s="27" t="e">
        <f t="shared" si="4"/>
        <v>#DIV/0!</v>
      </c>
      <c r="W38" s="4">
        <v>379</v>
      </c>
      <c r="X38" s="4">
        <v>2487</v>
      </c>
      <c r="Y38" s="4">
        <v>379</v>
      </c>
      <c r="Z38" s="4">
        <v>2487</v>
      </c>
      <c r="AA38" s="34">
        <f t="shared" si="5"/>
        <v>100</v>
      </c>
      <c r="AB38" s="27">
        <f t="shared" si="6"/>
        <v>379</v>
      </c>
      <c r="AC38" s="27">
        <f t="shared" si="6"/>
        <v>2487</v>
      </c>
      <c r="AD38" s="27">
        <f t="shared" si="6"/>
        <v>379</v>
      </c>
      <c r="AE38" s="27">
        <f t="shared" si="6"/>
        <v>2487</v>
      </c>
      <c r="AF38" s="34">
        <f t="shared" si="7"/>
        <v>100</v>
      </c>
    </row>
    <row r="39" spans="1:32" ht="15.75" thickBot="1" x14ac:dyDescent="0.3">
      <c r="A39" s="18">
        <v>27</v>
      </c>
      <c r="B39" s="18" t="s">
        <v>40</v>
      </c>
      <c r="C39" s="19">
        <v>5</v>
      </c>
      <c r="D39" s="19">
        <v>9500</v>
      </c>
      <c r="E39" s="19">
        <v>0</v>
      </c>
      <c r="F39" s="19">
        <v>0</v>
      </c>
      <c r="G39" s="28">
        <f t="shared" si="1"/>
        <v>0</v>
      </c>
      <c r="H39" s="19">
        <v>11</v>
      </c>
      <c r="I39" s="19">
        <v>4700</v>
      </c>
      <c r="J39" s="19">
        <v>96</v>
      </c>
      <c r="K39" s="19">
        <v>52380</v>
      </c>
      <c r="L39" s="35">
        <f t="shared" si="2"/>
        <v>1114.4680851063831</v>
      </c>
      <c r="M39" s="19">
        <v>82</v>
      </c>
      <c r="N39" s="19">
        <v>2376</v>
      </c>
      <c r="O39" s="19">
        <v>145</v>
      </c>
      <c r="P39" s="19">
        <v>607</v>
      </c>
      <c r="Q39" s="35">
        <f t="shared" si="3"/>
        <v>25.547138047138045</v>
      </c>
      <c r="R39" s="19">
        <v>84</v>
      </c>
      <c r="S39" s="19">
        <v>2871</v>
      </c>
      <c r="T39" s="19">
        <v>43759</v>
      </c>
      <c r="U39" s="19">
        <v>45390</v>
      </c>
      <c r="V39" s="28">
        <f t="shared" si="4"/>
        <v>1580.9822361546501</v>
      </c>
      <c r="W39" s="19">
        <v>25682</v>
      </c>
      <c r="X39" s="19">
        <v>71475</v>
      </c>
      <c r="Y39" s="19">
        <v>0</v>
      </c>
      <c r="Z39" s="19">
        <v>0</v>
      </c>
      <c r="AA39" s="35">
        <f t="shared" si="5"/>
        <v>0</v>
      </c>
      <c r="AB39" s="28">
        <f t="shared" si="6"/>
        <v>25864</v>
      </c>
      <c r="AC39" s="28">
        <f t="shared" si="6"/>
        <v>90922</v>
      </c>
      <c r="AD39" s="28">
        <f t="shared" si="6"/>
        <v>44000</v>
      </c>
      <c r="AE39" s="28">
        <f t="shared" si="6"/>
        <v>98377</v>
      </c>
      <c r="AF39" s="35">
        <f t="shared" si="7"/>
        <v>108.1993356943314</v>
      </c>
    </row>
    <row r="40" spans="1:32" ht="15.75" thickBot="1" x14ac:dyDescent="0.3">
      <c r="A40" s="29"/>
      <c r="B40" s="30" t="s">
        <v>34</v>
      </c>
      <c r="C40" s="31">
        <f>SUM(C34:C39)</f>
        <v>5</v>
      </c>
      <c r="D40" s="31">
        <f t="shared" ref="D40:AE40" si="9">SUM(D34:D39)</f>
        <v>9500</v>
      </c>
      <c r="E40" s="31">
        <f t="shared" si="9"/>
        <v>0</v>
      </c>
      <c r="F40" s="31">
        <f t="shared" si="9"/>
        <v>0</v>
      </c>
      <c r="G40" s="31">
        <f t="shared" si="1"/>
        <v>0</v>
      </c>
      <c r="H40" s="31">
        <f t="shared" si="9"/>
        <v>11</v>
      </c>
      <c r="I40" s="31">
        <f t="shared" si="9"/>
        <v>4700</v>
      </c>
      <c r="J40" s="31">
        <f t="shared" si="9"/>
        <v>96</v>
      </c>
      <c r="K40" s="31">
        <f t="shared" si="9"/>
        <v>52380</v>
      </c>
      <c r="L40" s="38">
        <f t="shared" si="2"/>
        <v>1114.4680851063831</v>
      </c>
      <c r="M40" s="31">
        <f t="shared" si="9"/>
        <v>82</v>
      </c>
      <c r="N40" s="31">
        <f t="shared" si="9"/>
        <v>2376</v>
      </c>
      <c r="O40" s="31">
        <f t="shared" si="9"/>
        <v>145</v>
      </c>
      <c r="P40" s="31">
        <f t="shared" si="9"/>
        <v>607</v>
      </c>
      <c r="Q40" s="38">
        <f t="shared" si="3"/>
        <v>25.547138047138045</v>
      </c>
      <c r="R40" s="31">
        <f t="shared" si="9"/>
        <v>84</v>
      </c>
      <c r="S40" s="31">
        <f t="shared" si="9"/>
        <v>2871</v>
      </c>
      <c r="T40" s="31">
        <f t="shared" si="9"/>
        <v>43759</v>
      </c>
      <c r="U40" s="31">
        <f t="shared" si="9"/>
        <v>45390</v>
      </c>
      <c r="V40" s="31">
        <f t="shared" si="4"/>
        <v>1580.9822361546501</v>
      </c>
      <c r="W40" s="31">
        <f t="shared" si="9"/>
        <v>26827</v>
      </c>
      <c r="X40" s="31">
        <f t="shared" si="9"/>
        <v>78434</v>
      </c>
      <c r="Y40" s="31">
        <f t="shared" si="9"/>
        <v>1025</v>
      </c>
      <c r="Z40" s="31">
        <f t="shared" si="9"/>
        <v>5760</v>
      </c>
      <c r="AA40" s="38">
        <f t="shared" si="5"/>
        <v>7.3437539842415269</v>
      </c>
      <c r="AB40" s="31">
        <f t="shared" si="9"/>
        <v>27009</v>
      </c>
      <c r="AC40" s="31">
        <f t="shared" si="9"/>
        <v>97881</v>
      </c>
      <c r="AD40" s="31">
        <f t="shared" si="9"/>
        <v>45025</v>
      </c>
      <c r="AE40" s="31">
        <f t="shared" si="9"/>
        <v>104137</v>
      </c>
      <c r="AF40" s="39">
        <f t="shared" si="7"/>
        <v>106.39143449699124</v>
      </c>
    </row>
    <row r="41" spans="1:32" x14ac:dyDescent="0.25">
      <c r="A41" s="22">
        <v>28</v>
      </c>
      <c r="B41" s="22" t="s">
        <v>41</v>
      </c>
      <c r="C41" s="23">
        <v>0</v>
      </c>
      <c r="D41" s="23">
        <v>0</v>
      </c>
      <c r="E41" s="23">
        <v>0</v>
      </c>
      <c r="F41" s="23">
        <v>0</v>
      </c>
      <c r="G41" s="33" t="e">
        <f t="shared" si="1"/>
        <v>#DIV/0!</v>
      </c>
      <c r="H41" s="23">
        <v>1</v>
      </c>
      <c r="I41" s="23">
        <v>500</v>
      </c>
      <c r="J41" s="23">
        <v>0</v>
      </c>
      <c r="K41" s="23">
        <v>0</v>
      </c>
      <c r="L41" s="40">
        <f t="shared" si="2"/>
        <v>0</v>
      </c>
      <c r="M41" s="23">
        <v>5</v>
      </c>
      <c r="N41" s="23">
        <v>75</v>
      </c>
      <c r="O41" s="23">
        <v>0</v>
      </c>
      <c r="P41" s="23">
        <v>0</v>
      </c>
      <c r="Q41" s="40">
        <f t="shared" si="3"/>
        <v>0</v>
      </c>
      <c r="R41" s="23">
        <v>2</v>
      </c>
      <c r="S41" s="23">
        <v>50</v>
      </c>
      <c r="T41" s="23">
        <v>0</v>
      </c>
      <c r="U41" s="23">
        <v>0</v>
      </c>
      <c r="V41" s="33">
        <f t="shared" si="4"/>
        <v>0</v>
      </c>
      <c r="W41" s="23">
        <v>1725</v>
      </c>
      <c r="X41" s="23">
        <v>8491</v>
      </c>
      <c r="Y41" s="23">
        <v>12093</v>
      </c>
      <c r="Z41" s="23">
        <v>256648</v>
      </c>
      <c r="AA41" s="40">
        <f t="shared" si="5"/>
        <v>3022.5886232481448</v>
      </c>
      <c r="AB41" s="33">
        <f t="shared" si="6"/>
        <v>1733</v>
      </c>
      <c r="AC41" s="33">
        <f t="shared" si="6"/>
        <v>9116</v>
      </c>
      <c r="AD41" s="33">
        <f t="shared" si="6"/>
        <v>12093</v>
      </c>
      <c r="AE41" s="33">
        <f t="shared" si="6"/>
        <v>256648</v>
      </c>
      <c r="AF41" s="40">
        <f t="shared" si="7"/>
        <v>2815.3576129881526</v>
      </c>
    </row>
    <row r="42" spans="1:32" x14ac:dyDescent="0.25">
      <c r="A42" s="3">
        <v>29</v>
      </c>
      <c r="B42" s="3" t="s">
        <v>42</v>
      </c>
      <c r="C42" s="4">
        <v>0</v>
      </c>
      <c r="D42" s="4">
        <v>0</v>
      </c>
      <c r="E42" s="4">
        <v>0</v>
      </c>
      <c r="F42" s="4">
        <v>0</v>
      </c>
      <c r="G42" s="27" t="e">
        <f t="shared" si="1"/>
        <v>#DIV/0!</v>
      </c>
      <c r="H42" s="4">
        <v>0</v>
      </c>
      <c r="I42" s="4">
        <v>0</v>
      </c>
      <c r="J42" s="4">
        <v>0</v>
      </c>
      <c r="K42" s="4">
        <v>0</v>
      </c>
      <c r="L42" s="34" t="e">
        <f t="shared" si="2"/>
        <v>#DIV/0!</v>
      </c>
      <c r="M42" s="4">
        <v>0</v>
      </c>
      <c r="N42" s="4">
        <v>0</v>
      </c>
      <c r="O42" s="4">
        <v>0</v>
      </c>
      <c r="P42" s="4">
        <v>0</v>
      </c>
      <c r="Q42" s="34" t="e">
        <f t="shared" si="3"/>
        <v>#DIV/0!</v>
      </c>
      <c r="R42" s="4">
        <v>0</v>
      </c>
      <c r="S42" s="4">
        <v>0</v>
      </c>
      <c r="T42" s="4">
        <v>0</v>
      </c>
      <c r="U42" s="4">
        <v>0</v>
      </c>
      <c r="V42" s="27" t="e">
        <f t="shared" si="4"/>
        <v>#DIV/0!</v>
      </c>
      <c r="W42" s="4">
        <v>4</v>
      </c>
      <c r="X42" s="4">
        <v>34</v>
      </c>
      <c r="Y42" s="4">
        <v>0</v>
      </c>
      <c r="Z42" s="4">
        <v>0</v>
      </c>
      <c r="AA42" s="34">
        <f t="shared" si="5"/>
        <v>0</v>
      </c>
      <c r="AB42" s="27">
        <f t="shared" si="6"/>
        <v>4</v>
      </c>
      <c r="AC42" s="27">
        <f t="shared" si="6"/>
        <v>34</v>
      </c>
      <c r="AD42" s="27">
        <f t="shared" si="6"/>
        <v>0</v>
      </c>
      <c r="AE42" s="27">
        <f t="shared" si="6"/>
        <v>0</v>
      </c>
      <c r="AF42" s="34">
        <f t="shared" si="7"/>
        <v>0</v>
      </c>
    </row>
    <row r="43" spans="1:32" x14ac:dyDescent="0.25">
      <c r="A43" s="3">
        <v>30</v>
      </c>
      <c r="B43" s="3" t="s">
        <v>43</v>
      </c>
      <c r="C43" s="4">
        <v>0</v>
      </c>
      <c r="D43" s="4">
        <v>0</v>
      </c>
      <c r="E43" s="4">
        <v>0</v>
      </c>
      <c r="F43" s="4">
        <v>0</v>
      </c>
      <c r="G43" s="27" t="e">
        <f t="shared" si="1"/>
        <v>#DIV/0!</v>
      </c>
      <c r="H43" s="4">
        <v>0</v>
      </c>
      <c r="I43" s="4">
        <v>0</v>
      </c>
      <c r="J43" s="4">
        <v>0</v>
      </c>
      <c r="K43" s="4">
        <v>0</v>
      </c>
      <c r="L43" s="34" t="e">
        <f t="shared" si="2"/>
        <v>#DIV/0!</v>
      </c>
      <c r="M43" s="4">
        <v>0</v>
      </c>
      <c r="N43" s="4">
        <v>0</v>
      </c>
      <c r="O43" s="4">
        <v>0</v>
      </c>
      <c r="P43" s="4">
        <v>0</v>
      </c>
      <c r="Q43" s="34" t="e">
        <f t="shared" si="3"/>
        <v>#DIV/0!</v>
      </c>
      <c r="R43" s="4">
        <v>0</v>
      </c>
      <c r="S43" s="4">
        <v>0</v>
      </c>
      <c r="T43" s="4">
        <v>0</v>
      </c>
      <c r="U43" s="4">
        <v>0</v>
      </c>
      <c r="V43" s="27" t="e">
        <f t="shared" si="4"/>
        <v>#DIV/0!</v>
      </c>
      <c r="W43" s="4">
        <v>6</v>
      </c>
      <c r="X43" s="4">
        <v>67</v>
      </c>
      <c r="Y43" s="4">
        <v>0</v>
      </c>
      <c r="Z43" s="4">
        <v>0</v>
      </c>
      <c r="AA43" s="34">
        <f t="shared" si="5"/>
        <v>0</v>
      </c>
      <c r="AB43" s="27">
        <f t="shared" si="6"/>
        <v>6</v>
      </c>
      <c r="AC43" s="27">
        <f t="shared" si="6"/>
        <v>67</v>
      </c>
      <c r="AD43" s="27">
        <f t="shared" si="6"/>
        <v>0</v>
      </c>
      <c r="AE43" s="27">
        <f t="shared" si="6"/>
        <v>0</v>
      </c>
      <c r="AF43" s="34">
        <f t="shared" si="7"/>
        <v>0</v>
      </c>
    </row>
    <row r="44" spans="1:32" x14ac:dyDescent="0.25">
      <c r="A44" s="3">
        <v>31</v>
      </c>
      <c r="B44" s="3" t="s">
        <v>44</v>
      </c>
      <c r="C44" s="4">
        <v>1</v>
      </c>
      <c r="D44" s="4">
        <v>5500</v>
      </c>
      <c r="E44" s="4">
        <v>433</v>
      </c>
      <c r="F44" s="4">
        <v>15816</v>
      </c>
      <c r="G44" s="27">
        <f t="shared" si="1"/>
        <v>287.56363636363636</v>
      </c>
      <c r="H44" s="4">
        <v>4</v>
      </c>
      <c r="I44" s="4">
        <v>1800</v>
      </c>
      <c r="J44" s="4">
        <v>235</v>
      </c>
      <c r="K44" s="4">
        <v>9732</v>
      </c>
      <c r="L44" s="34">
        <f t="shared" si="2"/>
        <v>540.66666666666663</v>
      </c>
      <c r="M44" s="4">
        <v>14</v>
      </c>
      <c r="N44" s="4">
        <v>440</v>
      </c>
      <c r="O44" s="4">
        <v>225</v>
      </c>
      <c r="P44" s="4">
        <v>433</v>
      </c>
      <c r="Q44" s="34">
        <f t="shared" si="3"/>
        <v>98.409090909090907</v>
      </c>
      <c r="R44" s="4">
        <v>14</v>
      </c>
      <c r="S44" s="4">
        <v>610</v>
      </c>
      <c r="T44" s="4">
        <v>0</v>
      </c>
      <c r="U44" s="4">
        <v>0</v>
      </c>
      <c r="V44" s="27">
        <f t="shared" si="4"/>
        <v>0</v>
      </c>
      <c r="W44" s="4">
        <v>3970</v>
      </c>
      <c r="X44" s="4">
        <v>20965</v>
      </c>
      <c r="Y44" s="4">
        <v>64330</v>
      </c>
      <c r="Z44" s="4">
        <v>469017</v>
      </c>
      <c r="AA44" s="34">
        <f t="shared" si="5"/>
        <v>2237.1428571428569</v>
      </c>
      <c r="AB44" s="27">
        <f t="shared" si="6"/>
        <v>4003</v>
      </c>
      <c r="AC44" s="27">
        <f t="shared" si="6"/>
        <v>29315</v>
      </c>
      <c r="AD44" s="27">
        <f t="shared" si="6"/>
        <v>65223</v>
      </c>
      <c r="AE44" s="27">
        <f t="shared" si="6"/>
        <v>494998</v>
      </c>
      <c r="AF44" s="34">
        <f t="shared" si="7"/>
        <v>1688.5485246460855</v>
      </c>
    </row>
    <row r="45" spans="1:32" x14ac:dyDescent="0.25">
      <c r="A45" s="3">
        <v>32</v>
      </c>
      <c r="B45" s="3" t="s">
        <v>45</v>
      </c>
      <c r="C45" s="4">
        <v>1</v>
      </c>
      <c r="D45" s="4">
        <v>5500</v>
      </c>
      <c r="E45" s="4">
        <v>0</v>
      </c>
      <c r="F45" s="4">
        <v>0</v>
      </c>
      <c r="G45" s="27">
        <f t="shared" si="1"/>
        <v>0</v>
      </c>
      <c r="H45" s="4">
        <v>12</v>
      </c>
      <c r="I45" s="4">
        <v>4978</v>
      </c>
      <c r="J45" s="4">
        <v>1880</v>
      </c>
      <c r="K45" s="4">
        <v>91805</v>
      </c>
      <c r="L45" s="34">
        <f t="shared" si="2"/>
        <v>1844.2145439935719</v>
      </c>
      <c r="M45" s="4">
        <v>11</v>
      </c>
      <c r="N45" s="4">
        <v>360</v>
      </c>
      <c r="O45" s="4">
        <v>0</v>
      </c>
      <c r="P45" s="4">
        <v>0</v>
      </c>
      <c r="Q45" s="34">
        <f t="shared" si="3"/>
        <v>0</v>
      </c>
      <c r="R45" s="4">
        <v>9</v>
      </c>
      <c r="S45" s="4">
        <v>445</v>
      </c>
      <c r="T45" s="4">
        <v>537</v>
      </c>
      <c r="U45" s="4">
        <v>21525</v>
      </c>
      <c r="V45" s="27">
        <f t="shared" si="4"/>
        <v>4837.0786516853932</v>
      </c>
      <c r="W45" s="4">
        <v>4491</v>
      </c>
      <c r="X45" s="4">
        <v>20613</v>
      </c>
      <c r="Y45" s="4">
        <v>29304</v>
      </c>
      <c r="Z45" s="4">
        <v>273351</v>
      </c>
      <c r="AA45" s="34">
        <f t="shared" si="5"/>
        <v>1326.1097365740068</v>
      </c>
      <c r="AB45" s="27">
        <f t="shared" si="6"/>
        <v>4524</v>
      </c>
      <c r="AC45" s="27">
        <f t="shared" si="6"/>
        <v>31896</v>
      </c>
      <c r="AD45" s="27">
        <f t="shared" si="6"/>
        <v>31721</v>
      </c>
      <c r="AE45" s="27">
        <f t="shared" si="6"/>
        <v>386681</v>
      </c>
      <c r="AF45" s="34">
        <f t="shared" si="7"/>
        <v>1212.3181590168047</v>
      </c>
    </row>
    <row r="46" spans="1:32" x14ac:dyDescent="0.25">
      <c r="A46" s="3">
        <v>33</v>
      </c>
      <c r="B46" s="3" t="s">
        <v>46</v>
      </c>
      <c r="C46" s="4">
        <v>0</v>
      </c>
      <c r="D46" s="4">
        <v>0</v>
      </c>
      <c r="E46" s="4">
        <v>0</v>
      </c>
      <c r="F46" s="4">
        <v>0</v>
      </c>
      <c r="G46" s="27" t="e">
        <f t="shared" si="1"/>
        <v>#DIV/0!</v>
      </c>
      <c r="H46" s="4">
        <v>0</v>
      </c>
      <c r="I46" s="4">
        <v>0</v>
      </c>
      <c r="J46" s="4">
        <v>0</v>
      </c>
      <c r="K46" s="4">
        <v>0</v>
      </c>
      <c r="L46" s="34" t="e">
        <f t="shared" si="2"/>
        <v>#DIV/0!</v>
      </c>
      <c r="M46" s="4">
        <v>0</v>
      </c>
      <c r="N46" s="4">
        <v>0</v>
      </c>
      <c r="O46" s="4">
        <v>0</v>
      </c>
      <c r="P46" s="4">
        <v>0</v>
      </c>
      <c r="Q46" s="34" t="e">
        <f t="shared" si="3"/>
        <v>#DIV/0!</v>
      </c>
      <c r="R46" s="4">
        <v>0</v>
      </c>
      <c r="S46" s="4">
        <v>0</v>
      </c>
      <c r="T46" s="4">
        <v>0</v>
      </c>
      <c r="U46" s="4">
        <v>0</v>
      </c>
      <c r="V46" s="27" t="e">
        <f t="shared" si="4"/>
        <v>#DIV/0!</v>
      </c>
      <c r="W46" s="4">
        <v>216</v>
      </c>
      <c r="X46" s="4">
        <v>1214</v>
      </c>
      <c r="Y46" s="4">
        <v>216</v>
      </c>
      <c r="Z46" s="4">
        <v>1214</v>
      </c>
      <c r="AA46" s="34">
        <f t="shared" si="5"/>
        <v>100</v>
      </c>
      <c r="AB46" s="27">
        <f t="shared" si="6"/>
        <v>216</v>
      </c>
      <c r="AC46" s="27">
        <f t="shared" si="6"/>
        <v>1214</v>
      </c>
      <c r="AD46" s="27">
        <f t="shared" si="6"/>
        <v>216</v>
      </c>
      <c r="AE46" s="27">
        <f t="shared" si="6"/>
        <v>1214</v>
      </c>
      <c r="AF46" s="34">
        <f t="shared" si="7"/>
        <v>100</v>
      </c>
    </row>
    <row r="47" spans="1:32" x14ac:dyDescent="0.25">
      <c r="A47" s="3">
        <v>34</v>
      </c>
      <c r="B47" s="3" t="s">
        <v>289</v>
      </c>
      <c r="C47" s="4"/>
      <c r="D47" s="4"/>
      <c r="E47" s="4"/>
      <c r="F47" s="4"/>
      <c r="G47" s="27" t="e">
        <f t="shared" si="1"/>
        <v>#DIV/0!</v>
      </c>
      <c r="H47" s="4"/>
      <c r="I47" s="4"/>
      <c r="J47" s="4"/>
      <c r="K47" s="4"/>
      <c r="L47" s="34" t="e">
        <f t="shared" si="2"/>
        <v>#DIV/0!</v>
      </c>
      <c r="M47" s="4"/>
      <c r="N47" s="4"/>
      <c r="O47" s="4"/>
      <c r="P47" s="4"/>
      <c r="Q47" s="34" t="e">
        <f t="shared" si="3"/>
        <v>#DIV/0!</v>
      </c>
      <c r="R47" s="4"/>
      <c r="S47" s="4"/>
      <c r="T47" s="4"/>
      <c r="U47" s="4"/>
      <c r="V47" s="27" t="e">
        <f t="shared" si="4"/>
        <v>#DIV/0!</v>
      </c>
      <c r="W47" s="4">
        <v>14</v>
      </c>
      <c r="X47" s="4">
        <v>151</v>
      </c>
      <c r="Y47" s="4"/>
      <c r="Z47" s="4"/>
      <c r="AA47" s="34">
        <f t="shared" si="5"/>
        <v>0</v>
      </c>
      <c r="AB47" s="27">
        <f t="shared" si="6"/>
        <v>14</v>
      </c>
      <c r="AC47" s="27">
        <f t="shared" si="6"/>
        <v>151</v>
      </c>
      <c r="AD47" s="27">
        <f t="shared" si="6"/>
        <v>0</v>
      </c>
      <c r="AE47" s="27">
        <f t="shared" si="6"/>
        <v>0</v>
      </c>
      <c r="AF47" s="34">
        <f t="shared" si="7"/>
        <v>0</v>
      </c>
    </row>
    <row r="48" spans="1:32" ht="30" x14ac:dyDescent="0.25">
      <c r="A48" s="3">
        <v>35</v>
      </c>
      <c r="B48" s="3" t="s">
        <v>48</v>
      </c>
      <c r="C48" s="4">
        <v>0</v>
      </c>
      <c r="D48" s="4">
        <v>0</v>
      </c>
      <c r="E48" s="4">
        <v>2</v>
      </c>
      <c r="F48" s="4">
        <v>686</v>
      </c>
      <c r="G48" s="27" t="e">
        <f t="shared" si="1"/>
        <v>#DIV/0!</v>
      </c>
      <c r="H48" s="4">
        <v>0</v>
      </c>
      <c r="I48" s="4">
        <v>0</v>
      </c>
      <c r="J48" s="4">
        <v>7</v>
      </c>
      <c r="K48" s="4">
        <v>1854</v>
      </c>
      <c r="L48" s="34" t="e">
        <f t="shared" si="2"/>
        <v>#DIV/0!</v>
      </c>
      <c r="M48" s="4">
        <v>0</v>
      </c>
      <c r="N48" s="4">
        <v>0</v>
      </c>
      <c r="O48" s="4">
        <v>5</v>
      </c>
      <c r="P48" s="4">
        <v>55</v>
      </c>
      <c r="Q48" s="34" t="e">
        <f t="shared" si="3"/>
        <v>#DIV/0!</v>
      </c>
      <c r="R48" s="4">
        <v>0</v>
      </c>
      <c r="S48" s="4">
        <v>0</v>
      </c>
      <c r="T48" s="4">
        <v>118</v>
      </c>
      <c r="U48" s="4">
        <v>2268</v>
      </c>
      <c r="V48" s="27" t="e">
        <f t="shared" si="4"/>
        <v>#DIV/0!</v>
      </c>
      <c r="W48" s="4">
        <v>9</v>
      </c>
      <c r="X48" s="4">
        <v>88</v>
      </c>
      <c r="Y48" s="4">
        <v>206</v>
      </c>
      <c r="Z48" s="4">
        <v>3321</v>
      </c>
      <c r="AA48" s="34">
        <f t="shared" si="5"/>
        <v>3773.8636363636365</v>
      </c>
      <c r="AB48" s="27">
        <f t="shared" si="6"/>
        <v>9</v>
      </c>
      <c r="AC48" s="27">
        <f t="shared" si="6"/>
        <v>88</v>
      </c>
      <c r="AD48" s="27">
        <f t="shared" si="6"/>
        <v>338</v>
      </c>
      <c r="AE48" s="27">
        <f t="shared" si="6"/>
        <v>8184</v>
      </c>
      <c r="AF48" s="34">
        <f t="shared" si="7"/>
        <v>9300</v>
      </c>
    </row>
    <row r="49" spans="1:32" x14ac:dyDescent="0.25">
      <c r="A49" s="3">
        <v>36</v>
      </c>
      <c r="B49" s="3" t="s">
        <v>49</v>
      </c>
      <c r="C49" s="4">
        <v>0</v>
      </c>
      <c r="D49" s="4">
        <v>0</v>
      </c>
      <c r="E49" s="4">
        <v>0</v>
      </c>
      <c r="F49" s="4">
        <v>0</v>
      </c>
      <c r="G49" s="27" t="e">
        <f t="shared" si="1"/>
        <v>#DIV/0!</v>
      </c>
      <c r="H49" s="4">
        <v>0</v>
      </c>
      <c r="I49" s="4">
        <v>0</v>
      </c>
      <c r="J49" s="4">
        <v>0</v>
      </c>
      <c r="K49" s="4">
        <v>0</v>
      </c>
      <c r="L49" s="34" t="e">
        <f t="shared" si="2"/>
        <v>#DIV/0!</v>
      </c>
      <c r="M49" s="4">
        <v>0</v>
      </c>
      <c r="N49" s="4">
        <v>0</v>
      </c>
      <c r="O49" s="4">
        <v>0</v>
      </c>
      <c r="P49" s="4">
        <v>0</v>
      </c>
      <c r="Q49" s="34" t="e">
        <f t="shared" si="3"/>
        <v>#DIV/0!</v>
      </c>
      <c r="R49" s="4">
        <v>0</v>
      </c>
      <c r="S49" s="4">
        <v>0</v>
      </c>
      <c r="T49" s="4">
        <v>0</v>
      </c>
      <c r="U49" s="4">
        <v>0</v>
      </c>
      <c r="V49" s="27" t="e">
        <f t="shared" si="4"/>
        <v>#DIV/0!</v>
      </c>
      <c r="W49" s="4">
        <v>70</v>
      </c>
      <c r="X49" s="4">
        <v>702</v>
      </c>
      <c r="Y49" s="4">
        <v>70</v>
      </c>
      <c r="Z49" s="4">
        <v>702</v>
      </c>
      <c r="AA49" s="34">
        <f t="shared" si="5"/>
        <v>100</v>
      </c>
      <c r="AB49" s="27">
        <f t="shared" si="6"/>
        <v>70</v>
      </c>
      <c r="AC49" s="27">
        <f t="shared" si="6"/>
        <v>702</v>
      </c>
      <c r="AD49" s="27">
        <f t="shared" si="6"/>
        <v>70</v>
      </c>
      <c r="AE49" s="27">
        <f t="shared" si="6"/>
        <v>702</v>
      </c>
      <c r="AF49" s="34">
        <f t="shared" si="7"/>
        <v>100</v>
      </c>
    </row>
    <row r="50" spans="1:32" x14ac:dyDescent="0.25">
      <c r="A50" s="3">
        <v>37</v>
      </c>
      <c r="B50" s="3" t="s">
        <v>50</v>
      </c>
      <c r="C50" s="4">
        <v>0</v>
      </c>
      <c r="D50" s="4">
        <v>0</v>
      </c>
      <c r="E50" s="4">
        <v>0</v>
      </c>
      <c r="F50" s="4">
        <v>0</v>
      </c>
      <c r="G50" s="27" t="e">
        <f t="shared" si="1"/>
        <v>#DIV/0!</v>
      </c>
      <c r="H50" s="4">
        <v>0</v>
      </c>
      <c r="I50" s="4">
        <v>0</v>
      </c>
      <c r="J50" s="4">
        <v>0</v>
      </c>
      <c r="K50" s="4">
        <v>0</v>
      </c>
      <c r="L50" s="34" t="e">
        <f t="shared" si="2"/>
        <v>#DIV/0!</v>
      </c>
      <c r="M50" s="4">
        <v>0</v>
      </c>
      <c r="N50" s="4">
        <v>0</v>
      </c>
      <c r="O50" s="4">
        <v>0</v>
      </c>
      <c r="P50" s="4">
        <v>0</v>
      </c>
      <c r="Q50" s="34" t="e">
        <f t="shared" si="3"/>
        <v>#DIV/0!</v>
      </c>
      <c r="R50" s="4">
        <v>0</v>
      </c>
      <c r="S50" s="4">
        <v>0</v>
      </c>
      <c r="T50" s="4">
        <v>0</v>
      </c>
      <c r="U50" s="4">
        <v>0</v>
      </c>
      <c r="V50" s="27" t="e">
        <f t="shared" si="4"/>
        <v>#DIV/0!</v>
      </c>
      <c r="W50" s="4">
        <v>16</v>
      </c>
      <c r="X50" s="4">
        <v>168</v>
      </c>
      <c r="Y50" s="4">
        <v>0</v>
      </c>
      <c r="Z50" s="4">
        <v>0</v>
      </c>
      <c r="AA50" s="34">
        <f t="shared" si="5"/>
        <v>0</v>
      </c>
      <c r="AB50" s="27">
        <f t="shared" si="6"/>
        <v>16</v>
      </c>
      <c r="AC50" s="27">
        <f t="shared" si="6"/>
        <v>168</v>
      </c>
      <c r="AD50" s="27">
        <f t="shared" si="6"/>
        <v>0</v>
      </c>
      <c r="AE50" s="27">
        <f t="shared" si="6"/>
        <v>0</v>
      </c>
      <c r="AF50" s="34">
        <f t="shared" si="7"/>
        <v>0</v>
      </c>
    </row>
    <row r="51" spans="1:32" x14ac:dyDescent="0.25">
      <c r="A51" s="3">
        <v>38</v>
      </c>
      <c r="B51" s="3" t="s">
        <v>51</v>
      </c>
      <c r="C51" s="4">
        <v>0</v>
      </c>
      <c r="D51" s="4">
        <v>0</v>
      </c>
      <c r="E51" s="4">
        <v>0</v>
      </c>
      <c r="F51" s="4">
        <v>0</v>
      </c>
      <c r="G51" s="27" t="e">
        <f t="shared" si="1"/>
        <v>#DIV/0!</v>
      </c>
      <c r="H51" s="4">
        <v>0</v>
      </c>
      <c r="I51" s="4">
        <v>0</v>
      </c>
      <c r="J51" s="4">
        <v>0</v>
      </c>
      <c r="K51" s="4">
        <v>0</v>
      </c>
      <c r="L51" s="34" t="e">
        <f t="shared" si="2"/>
        <v>#DIV/0!</v>
      </c>
      <c r="M51" s="4">
        <v>2</v>
      </c>
      <c r="N51" s="4">
        <v>75</v>
      </c>
      <c r="O51" s="4">
        <v>0</v>
      </c>
      <c r="P51" s="4">
        <v>0</v>
      </c>
      <c r="Q51" s="34">
        <f t="shared" si="3"/>
        <v>0</v>
      </c>
      <c r="R51" s="4">
        <v>0</v>
      </c>
      <c r="S51" s="4">
        <v>0</v>
      </c>
      <c r="T51" s="4">
        <v>0</v>
      </c>
      <c r="U51" s="4">
        <v>0</v>
      </c>
      <c r="V51" s="27" t="e">
        <f t="shared" si="4"/>
        <v>#DIV/0!</v>
      </c>
      <c r="W51" s="4">
        <v>102</v>
      </c>
      <c r="X51" s="4">
        <v>1008</v>
      </c>
      <c r="Y51" s="4">
        <v>0</v>
      </c>
      <c r="Z51" s="4">
        <v>0</v>
      </c>
      <c r="AA51" s="34">
        <f t="shared" si="5"/>
        <v>0</v>
      </c>
      <c r="AB51" s="27">
        <f t="shared" si="6"/>
        <v>104</v>
      </c>
      <c r="AC51" s="27">
        <f t="shared" si="6"/>
        <v>1083</v>
      </c>
      <c r="AD51" s="27">
        <f t="shared" si="6"/>
        <v>0</v>
      </c>
      <c r="AE51" s="27">
        <f t="shared" si="6"/>
        <v>0</v>
      </c>
      <c r="AF51" s="34">
        <f t="shared" si="7"/>
        <v>0</v>
      </c>
    </row>
    <row r="52" spans="1:32" ht="30" x14ac:dyDescent="0.25">
      <c r="A52" s="3">
        <v>39</v>
      </c>
      <c r="B52" s="3" t="s">
        <v>52</v>
      </c>
      <c r="C52" s="4">
        <v>0</v>
      </c>
      <c r="D52" s="4">
        <v>0</v>
      </c>
      <c r="E52" s="4">
        <v>0</v>
      </c>
      <c r="F52" s="4">
        <v>0</v>
      </c>
      <c r="G52" s="27" t="e">
        <f t="shared" si="1"/>
        <v>#DIV/0!</v>
      </c>
      <c r="H52" s="4">
        <v>0</v>
      </c>
      <c r="I52" s="4">
        <v>0</v>
      </c>
      <c r="J52" s="4">
        <v>0</v>
      </c>
      <c r="K52" s="4">
        <v>0</v>
      </c>
      <c r="L52" s="34" t="e">
        <f t="shared" si="2"/>
        <v>#DIV/0!</v>
      </c>
      <c r="M52" s="4">
        <v>0</v>
      </c>
      <c r="N52" s="4">
        <v>0</v>
      </c>
      <c r="O52" s="4">
        <v>0</v>
      </c>
      <c r="P52" s="4">
        <v>0</v>
      </c>
      <c r="Q52" s="34" t="e">
        <f t="shared" si="3"/>
        <v>#DIV/0!</v>
      </c>
      <c r="R52" s="4">
        <v>0</v>
      </c>
      <c r="S52" s="4">
        <v>0</v>
      </c>
      <c r="T52" s="4">
        <v>0</v>
      </c>
      <c r="U52" s="4">
        <v>0</v>
      </c>
      <c r="V52" s="27" t="e">
        <f t="shared" si="4"/>
        <v>#DIV/0!</v>
      </c>
      <c r="W52" s="4">
        <v>16</v>
      </c>
      <c r="X52" s="4">
        <v>166</v>
      </c>
      <c r="Y52" s="4">
        <v>0</v>
      </c>
      <c r="Z52" s="4">
        <v>0</v>
      </c>
      <c r="AA52" s="34">
        <f t="shared" si="5"/>
        <v>0</v>
      </c>
      <c r="AB52" s="27">
        <f t="shared" si="6"/>
        <v>16</v>
      </c>
      <c r="AC52" s="27">
        <f t="shared" si="6"/>
        <v>166</v>
      </c>
      <c r="AD52" s="27">
        <f t="shared" si="6"/>
        <v>0</v>
      </c>
      <c r="AE52" s="27">
        <f t="shared" si="6"/>
        <v>0</v>
      </c>
      <c r="AF52" s="34">
        <f t="shared" si="7"/>
        <v>0</v>
      </c>
    </row>
    <row r="53" spans="1:32" ht="30" x14ac:dyDescent="0.25">
      <c r="A53" s="3">
        <v>40</v>
      </c>
      <c r="B53" s="3" t="s">
        <v>53</v>
      </c>
      <c r="C53" s="4">
        <v>0</v>
      </c>
      <c r="D53" s="4">
        <v>0</v>
      </c>
      <c r="E53" s="4">
        <v>0</v>
      </c>
      <c r="F53" s="4">
        <v>0</v>
      </c>
      <c r="G53" s="27" t="e">
        <f t="shared" si="1"/>
        <v>#DIV/0!</v>
      </c>
      <c r="H53" s="4">
        <v>0</v>
      </c>
      <c r="I53" s="4">
        <v>0</v>
      </c>
      <c r="J53" s="4">
        <v>0</v>
      </c>
      <c r="K53" s="4">
        <v>0</v>
      </c>
      <c r="L53" s="34" t="e">
        <f t="shared" si="2"/>
        <v>#DIV/0!</v>
      </c>
      <c r="M53" s="4">
        <v>0</v>
      </c>
      <c r="N53" s="4">
        <v>0</v>
      </c>
      <c r="O53" s="4">
        <v>0</v>
      </c>
      <c r="P53" s="4">
        <v>0</v>
      </c>
      <c r="Q53" s="34" t="e">
        <f t="shared" si="3"/>
        <v>#DIV/0!</v>
      </c>
      <c r="R53" s="4">
        <v>0</v>
      </c>
      <c r="S53" s="4">
        <v>0</v>
      </c>
      <c r="T53" s="4">
        <v>0</v>
      </c>
      <c r="U53" s="4">
        <v>0</v>
      </c>
      <c r="V53" s="27" t="e">
        <f t="shared" si="4"/>
        <v>#DIV/0!</v>
      </c>
      <c r="W53" s="4">
        <v>50</v>
      </c>
      <c r="X53" s="4">
        <v>505</v>
      </c>
      <c r="Y53" s="4">
        <v>0</v>
      </c>
      <c r="Z53" s="4">
        <v>0</v>
      </c>
      <c r="AA53" s="34">
        <f t="shared" si="5"/>
        <v>0</v>
      </c>
      <c r="AB53" s="27">
        <f t="shared" si="6"/>
        <v>50</v>
      </c>
      <c r="AC53" s="27">
        <f t="shared" si="6"/>
        <v>505</v>
      </c>
      <c r="AD53" s="27">
        <f t="shared" si="6"/>
        <v>0</v>
      </c>
      <c r="AE53" s="27">
        <f t="shared" si="6"/>
        <v>0</v>
      </c>
      <c r="AF53" s="34">
        <f t="shared" si="7"/>
        <v>0</v>
      </c>
    </row>
    <row r="54" spans="1:32" x14ac:dyDescent="0.25">
      <c r="A54" s="3">
        <v>41</v>
      </c>
      <c r="B54" s="3" t="s">
        <v>54</v>
      </c>
      <c r="C54" s="4">
        <v>0</v>
      </c>
      <c r="D54" s="4">
        <v>0</v>
      </c>
      <c r="E54" s="4">
        <v>1</v>
      </c>
      <c r="F54" s="4">
        <v>0</v>
      </c>
      <c r="G54" s="27" t="e">
        <f t="shared" si="1"/>
        <v>#DIV/0!</v>
      </c>
      <c r="H54" s="4">
        <v>0</v>
      </c>
      <c r="I54" s="4">
        <v>0</v>
      </c>
      <c r="J54" s="4">
        <v>0</v>
      </c>
      <c r="K54" s="4">
        <v>0</v>
      </c>
      <c r="L54" s="34" t="e">
        <f t="shared" si="2"/>
        <v>#DIV/0!</v>
      </c>
      <c r="M54" s="4">
        <v>0</v>
      </c>
      <c r="N54" s="4">
        <v>0</v>
      </c>
      <c r="O54" s="4">
        <v>0</v>
      </c>
      <c r="P54" s="4">
        <v>0</v>
      </c>
      <c r="Q54" s="34" t="e">
        <f t="shared" si="3"/>
        <v>#DIV/0!</v>
      </c>
      <c r="R54" s="4">
        <v>0</v>
      </c>
      <c r="S54" s="4">
        <v>0</v>
      </c>
      <c r="T54" s="4">
        <v>0</v>
      </c>
      <c r="U54" s="4">
        <v>0</v>
      </c>
      <c r="V54" s="27" t="e">
        <f t="shared" si="4"/>
        <v>#DIV/0!</v>
      </c>
      <c r="W54" s="4">
        <v>0</v>
      </c>
      <c r="X54" s="4">
        <v>0</v>
      </c>
      <c r="Y54" s="4">
        <v>14</v>
      </c>
      <c r="Z54" s="4">
        <v>805</v>
      </c>
      <c r="AA54" s="34" t="e">
        <f t="shared" si="5"/>
        <v>#DIV/0!</v>
      </c>
      <c r="AB54" s="27">
        <f t="shared" si="6"/>
        <v>0</v>
      </c>
      <c r="AC54" s="27">
        <f t="shared" si="6"/>
        <v>0</v>
      </c>
      <c r="AD54" s="27">
        <f t="shared" si="6"/>
        <v>15</v>
      </c>
      <c r="AE54" s="27">
        <f t="shared" si="6"/>
        <v>805</v>
      </c>
      <c r="AF54" s="34" t="e">
        <f t="shared" si="7"/>
        <v>#DIV/0!</v>
      </c>
    </row>
    <row r="55" spans="1:32" x14ac:dyDescent="0.25">
      <c r="A55" s="3">
        <v>42</v>
      </c>
      <c r="B55" s="3" t="s">
        <v>55</v>
      </c>
      <c r="C55" s="4">
        <v>0</v>
      </c>
      <c r="D55" s="4">
        <v>0</v>
      </c>
      <c r="E55" s="4">
        <v>0</v>
      </c>
      <c r="F55" s="4">
        <v>0</v>
      </c>
      <c r="G55" s="27" t="e">
        <f t="shared" si="1"/>
        <v>#DIV/0!</v>
      </c>
      <c r="H55" s="4">
        <v>0</v>
      </c>
      <c r="I55" s="4">
        <v>0</v>
      </c>
      <c r="J55" s="4">
        <v>0</v>
      </c>
      <c r="K55" s="4">
        <v>0</v>
      </c>
      <c r="L55" s="34" t="e">
        <f t="shared" si="2"/>
        <v>#DIV/0!</v>
      </c>
      <c r="M55" s="4">
        <v>0</v>
      </c>
      <c r="N55" s="4">
        <v>0</v>
      </c>
      <c r="O55" s="4">
        <v>0</v>
      </c>
      <c r="P55" s="4">
        <v>0</v>
      </c>
      <c r="Q55" s="34" t="e">
        <f t="shared" si="3"/>
        <v>#DIV/0!</v>
      </c>
      <c r="R55" s="4">
        <v>0</v>
      </c>
      <c r="S55" s="4">
        <v>0</v>
      </c>
      <c r="T55" s="4">
        <v>0</v>
      </c>
      <c r="U55" s="4">
        <v>0</v>
      </c>
      <c r="V55" s="27" t="e">
        <f t="shared" si="4"/>
        <v>#DIV/0!</v>
      </c>
      <c r="W55" s="4">
        <v>96</v>
      </c>
      <c r="X55" s="4">
        <v>147</v>
      </c>
      <c r="Y55" s="4">
        <v>96</v>
      </c>
      <c r="Z55" s="4">
        <v>147</v>
      </c>
      <c r="AA55" s="34">
        <f t="shared" si="5"/>
        <v>100</v>
      </c>
      <c r="AB55" s="27">
        <f t="shared" si="6"/>
        <v>96</v>
      </c>
      <c r="AC55" s="27">
        <f t="shared" si="6"/>
        <v>147</v>
      </c>
      <c r="AD55" s="27">
        <f t="shared" si="6"/>
        <v>96</v>
      </c>
      <c r="AE55" s="27">
        <f t="shared" si="6"/>
        <v>147</v>
      </c>
      <c r="AF55" s="34">
        <f t="shared" si="7"/>
        <v>100</v>
      </c>
    </row>
    <row r="56" spans="1:32" x14ac:dyDescent="0.25">
      <c r="A56" s="3">
        <v>43</v>
      </c>
      <c r="B56" s="3" t="s">
        <v>56</v>
      </c>
      <c r="C56" s="4">
        <v>0</v>
      </c>
      <c r="D56" s="4">
        <v>0</v>
      </c>
      <c r="E56" s="4">
        <v>0</v>
      </c>
      <c r="F56" s="4">
        <v>0</v>
      </c>
      <c r="G56" s="27" t="e">
        <f t="shared" si="1"/>
        <v>#DIV/0!</v>
      </c>
      <c r="H56" s="4">
        <v>0</v>
      </c>
      <c r="I56" s="4">
        <v>0</v>
      </c>
      <c r="J56" s="4">
        <v>0</v>
      </c>
      <c r="K56" s="4">
        <v>0</v>
      </c>
      <c r="L56" s="34" t="e">
        <f t="shared" si="2"/>
        <v>#DIV/0!</v>
      </c>
      <c r="M56" s="4">
        <v>0</v>
      </c>
      <c r="N56" s="4">
        <v>0</v>
      </c>
      <c r="O56" s="4">
        <v>0</v>
      </c>
      <c r="P56" s="4">
        <v>0</v>
      </c>
      <c r="Q56" s="34" t="e">
        <f t="shared" si="3"/>
        <v>#DIV/0!</v>
      </c>
      <c r="R56" s="4">
        <v>0</v>
      </c>
      <c r="S56" s="4">
        <v>0</v>
      </c>
      <c r="T56" s="4">
        <v>0</v>
      </c>
      <c r="U56" s="4">
        <v>0</v>
      </c>
      <c r="V56" s="27" t="e">
        <f t="shared" si="4"/>
        <v>#DIV/0!</v>
      </c>
      <c r="W56" s="4">
        <v>16</v>
      </c>
      <c r="X56" s="4">
        <v>139</v>
      </c>
      <c r="Y56" s="4">
        <v>16</v>
      </c>
      <c r="Z56" s="4">
        <v>139</v>
      </c>
      <c r="AA56" s="34">
        <f t="shared" si="5"/>
        <v>100</v>
      </c>
      <c r="AB56" s="27">
        <f t="shared" si="6"/>
        <v>16</v>
      </c>
      <c r="AC56" s="27">
        <f t="shared" si="6"/>
        <v>139</v>
      </c>
      <c r="AD56" s="27">
        <f t="shared" si="6"/>
        <v>16</v>
      </c>
      <c r="AE56" s="27">
        <f t="shared" si="6"/>
        <v>139</v>
      </c>
      <c r="AF56" s="34">
        <f t="shared" si="7"/>
        <v>100</v>
      </c>
    </row>
    <row r="57" spans="1:32" ht="30" x14ac:dyDescent="0.25">
      <c r="A57" s="3">
        <v>44</v>
      </c>
      <c r="B57" s="3" t="s">
        <v>57</v>
      </c>
      <c r="C57" s="4">
        <v>0</v>
      </c>
      <c r="D57" s="4">
        <v>0</v>
      </c>
      <c r="E57" s="4">
        <v>0</v>
      </c>
      <c r="F57" s="4">
        <v>0</v>
      </c>
      <c r="G57" s="27" t="e">
        <f t="shared" si="1"/>
        <v>#DIV/0!</v>
      </c>
      <c r="H57" s="4">
        <v>0</v>
      </c>
      <c r="I57" s="4">
        <v>0</v>
      </c>
      <c r="J57" s="4">
        <v>0</v>
      </c>
      <c r="K57" s="4">
        <v>0</v>
      </c>
      <c r="L57" s="34" t="e">
        <f t="shared" si="2"/>
        <v>#DIV/0!</v>
      </c>
      <c r="M57" s="4">
        <v>0</v>
      </c>
      <c r="N57" s="4">
        <v>0</v>
      </c>
      <c r="O57" s="4">
        <v>0</v>
      </c>
      <c r="P57" s="4">
        <v>0</v>
      </c>
      <c r="Q57" s="34" t="e">
        <f t="shared" si="3"/>
        <v>#DIV/0!</v>
      </c>
      <c r="R57" s="4">
        <v>0</v>
      </c>
      <c r="S57" s="4">
        <v>0</v>
      </c>
      <c r="T57" s="4">
        <v>0</v>
      </c>
      <c r="U57" s="4">
        <v>0</v>
      </c>
      <c r="V57" s="27" t="e">
        <f t="shared" si="4"/>
        <v>#DIV/0!</v>
      </c>
      <c r="W57" s="4">
        <v>0</v>
      </c>
      <c r="X57" s="4">
        <v>0</v>
      </c>
      <c r="Y57" s="4">
        <v>0</v>
      </c>
      <c r="Z57" s="4">
        <v>0</v>
      </c>
      <c r="AA57" s="34" t="e">
        <f t="shared" si="5"/>
        <v>#DIV/0!</v>
      </c>
      <c r="AB57" s="27">
        <f t="shared" si="6"/>
        <v>0</v>
      </c>
      <c r="AC57" s="27">
        <f t="shared" si="6"/>
        <v>0</v>
      </c>
      <c r="AD57" s="27">
        <f t="shared" si="6"/>
        <v>0</v>
      </c>
      <c r="AE57" s="27">
        <f t="shared" si="6"/>
        <v>0</v>
      </c>
      <c r="AF57" s="34" t="e">
        <f t="shared" si="7"/>
        <v>#DIV/0!</v>
      </c>
    </row>
    <row r="58" spans="1:32" x14ac:dyDescent="0.25">
      <c r="A58" s="3">
        <v>45</v>
      </c>
      <c r="B58" s="3" t="s">
        <v>58</v>
      </c>
      <c r="C58" s="4">
        <v>0</v>
      </c>
      <c r="D58" s="4">
        <v>0</v>
      </c>
      <c r="E58" s="4">
        <v>0</v>
      </c>
      <c r="F58" s="4">
        <v>0</v>
      </c>
      <c r="G58" s="27" t="e">
        <f t="shared" si="1"/>
        <v>#DIV/0!</v>
      </c>
      <c r="H58" s="4">
        <v>0</v>
      </c>
      <c r="I58" s="4">
        <v>0</v>
      </c>
      <c r="J58" s="4">
        <v>0</v>
      </c>
      <c r="K58" s="4">
        <v>0</v>
      </c>
      <c r="L58" s="34" t="e">
        <f t="shared" si="2"/>
        <v>#DIV/0!</v>
      </c>
      <c r="M58" s="4">
        <v>0</v>
      </c>
      <c r="N58" s="4">
        <v>0</v>
      </c>
      <c r="O58" s="4">
        <v>0</v>
      </c>
      <c r="P58" s="4">
        <v>0</v>
      </c>
      <c r="Q58" s="34" t="e">
        <f t="shared" si="3"/>
        <v>#DIV/0!</v>
      </c>
      <c r="R58" s="4">
        <v>0</v>
      </c>
      <c r="S58" s="4">
        <v>0</v>
      </c>
      <c r="T58" s="4">
        <v>0</v>
      </c>
      <c r="U58" s="4">
        <v>0</v>
      </c>
      <c r="V58" s="27" t="e">
        <f t="shared" si="4"/>
        <v>#DIV/0!</v>
      </c>
      <c r="W58" s="4">
        <v>0</v>
      </c>
      <c r="X58" s="4">
        <v>0</v>
      </c>
      <c r="Y58" s="4">
        <v>0</v>
      </c>
      <c r="Z58" s="4">
        <v>0</v>
      </c>
      <c r="AA58" s="34" t="e">
        <f t="shared" si="5"/>
        <v>#DIV/0!</v>
      </c>
      <c r="AB58" s="27">
        <f t="shared" si="6"/>
        <v>0</v>
      </c>
      <c r="AC58" s="27">
        <f t="shared" si="6"/>
        <v>0</v>
      </c>
      <c r="AD58" s="27">
        <f t="shared" si="6"/>
        <v>0</v>
      </c>
      <c r="AE58" s="27">
        <f t="shared" si="6"/>
        <v>0</v>
      </c>
      <c r="AF58" s="34" t="e">
        <f t="shared" si="7"/>
        <v>#DIV/0!</v>
      </c>
    </row>
    <row r="59" spans="1:32" ht="15.75" thickBot="1" x14ac:dyDescent="0.3">
      <c r="A59" s="18">
        <v>46</v>
      </c>
      <c r="B59" s="18" t="s">
        <v>297</v>
      </c>
      <c r="C59" s="19">
        <v>0</v>
      </c>
      <c r="D59" s="19">
        <v>0</v>
      </c>
      <c r="E59" s="19">
        <v>0</v>
      </c>
      <c r="F59" s="19">
        <v>0</v>
      </c>
      <c r="G59" s="28" t="e">
        <f t="shared" si="1"/>
        <v>#DIV/0!</v>
      </c>
      <c r="H59" s="19">
        <v>0</v>
      </c>
      <c r="I59" s="19">
        <v>0</v>
      </c>
      <c r="J59" s="19">
        <v>0</v>
      </c>
      <c r="K59" s="19">
        <v>0</v>
      </c>
      <c r="L59" s="35" t="e">
        <f t="shared" si="2"/>
        <v>#DIV/0!</v>
      </c>
      <c r="M59" s="19">
        <v>0</v>
      </c>
      <c r="N59" s="19">
        <v>0</v>
      </c>
      <c r="O59" s="19">
        <v>0</v>
      </c>
      <c r="P59" s="19">
        <v>0</v>
      </c>
      <c r="Q59" s="35" t="e">
        <f t="shared" si="3"/>
        <v>#DIV/0!</v>
      </c>
      <c r="R59" s="19">
        <v>0</v>
      </c>
      <c r="S59" s="19">
        <v>0</v>
      </c>
      <c r="T59" s="19">
        <v>0</v>
      </c>
      <c r="U59" s="19">
        <v>0</v>
      </c>
      <c r="V59" s="28" t="e">
        <f t="shared" si="4"/>
        <v>#DIV/0!</v>
      </c>
      <c r="W59" s="19">
        <v>4</v>
      </c>
      <c r="X59" s="19">
        <v>10</v>
      </c>
      <c r="Y59" s="19">
        <v>0</v>
      </c>
      <c r="Z59" s="19">
        <v>0</v>
      </c>
      <c r="AA59" s="35">
        <f t="shared" si="5"/>
        <v>0</v>
      </c>
      <c r="AB59" s="28">
        <f t="shared" si="6"/>
        <v>4</v>
      </c>
      <c r="AC59" s="28">
        <f t="shared" si="6"/>
        <v>10</v>
      </c>
      <c r="AD59" s="28">
        <f t="shared" si="6"/>
        <v>0</v>
      </c>
      <c r="AE59" s="28">
        <f t="shared" si="6"/>
        <v>0</v>
      </c>
      <c r="AF59" s="35">
        <f t="shared" si="7"/>
        <v>0</v>
      </c>
    </row>
    <row r="60" spans="1:32" ht="15.75" thickBot="1" x14ac:dyDescent="0.3">
      <c r="A60" s="29"/>
      <c r="B60" s="30" t="s">
        <v>34</v>
      </c>
      <c r="C60" s="31">
        <f>SUM(C41:C59)</f>
        <v>2</v>
      </c>
      <c r="D60" s="31">
        <f t="shared" ref="D60:AE60" si="10">SUM(D41:D59)</f>
        <v>11000</v>
      </c>
      <c r="E60" s="31">
        <f t="shared" si="10"/>
        <v>436</v>
      </c>
      <c r="F60" s="31">
        <f t="shared" si="10"/>
        <v>16502</v>
      </c>
      <c r="G60" s="31">
        <f t="shared" si="1"/>
        <v>150.01818181818183</v>
      </c>
      <c r="H60" s="31">
        <f t="shared" si="10"/>
        <v>17</v>
      </c>
      <c r="I60" s="31">
        <f t="shared" si="10"/>
        <v>7278</v>
      </c>
      <c r="J60" s="31">
        <f t="shared" si="10"/>
        <v>2122</v>
      </c>
      <c r="K60" s="31">
        <f t="shared" si="10"/>
        <v>103391</v>
      </c>
      <c r="L60" s="38">
        <f t="shared" si="2"/>
        <v>1420.5963176696894</v>
      </c>
      <c r="M60" s="31">
        <f t="shared" si="10"/>
        <v>32</v>
      </c>
      <c r="N60" s="31">
        <f t="shared" si="10"/>
        <v>950</v>
      </c>
      <c r="O60" s="31">
        <f t="shared" si="10"/>
        <v>230</v>
      </c>
      <c r="P60" s="31">
        <f t="shared" si="10"/>
        <v>488</v>
      </c>
      <c r="Q60" s="38">
        <f t="shared" si="3"/>
        <v>51.368421052631575</v>
      </c>
      <c r="R60" s="31">
        <f t="shared" si="10"/>
        <v>25</v>
      </c>
      <c r="S60" s="31">
        <f t="shared" si="10"/>
        <v>1105</v>
      </c>
      <c r="T60" s="31">
        <f t="shared" si="10"/>
        <v>655</v>
      </c>
      <c r="U60" s="31">
        <f t="shared" si="10"/>
        <v>23793</v>
      </c>
      <c r="V60" s="31">
        <f t="shared" si="4"/>
        <v>2153.2126696832579</v>
      </c>
      <c r="W60" s="31">
        <f t="shared" si="10"/>
        <v>10805</v>
      </c>
      <c r="X60" s="31">
        <f t="shared" si="10"/>
        <v>54468</v>
      </c>
      <c r="Y60" s="31">
        <f t="shared" si="10"/>
        <v>106345</v>
      </c>
      <c r="Z60" s="31">
        <f t="shared" si="10"/>
        <v>1005344</v>
      </c>
      <c r="AA60" s="38">
        <f t="shared" si="5"/>
        <v>1845.751633986928</v>
      </c>
      <c r="AB60" s="31">
        <f t="shared" si="10"/>
        <v>10881</v>
      </c>
      <c r="AC60" s="31">
        <f t="shared" si="10"/>
        <v>74801</v>
      </c>
      <c r="AD60" s="31">
        <f t="shared" si="10"/>
        <v>109788</v>
      </c>
      <c r="AE60" s="31">
        <f t="shared" si="10"/>
        <v>1149518</v>
      </c>
      <c r="AF60" s="39">
        <f t="shared" si="7"/>
        <v>1536.7682250237297</v>
      </c>
    </row>
    <row r="61" spans="1:32" x14ac:dyDescent="0.25">
      <c r="A61" s="22">
        <v>47</v>
      </c>
      <c r="B61" s="22" t="s">
        <v>59</v>
      </c>
      <c r="C61" s="23">
        <v>0</v>
      </c>
      <c r="D61" s="23">
        <v>0</v>
      </c>
      <c r="E61" s="23">
        <v>0</v>
      </c>
      <c r="F61" s="23">
        <v>0</v>
      </c>
      <c r="G61" s="33" t="e">
        <f t="shared" si="1"/>
        <v>#DIV/0!</v>
      </c>
      <c r="H61" s="23">
        <v>0</v>
      </c>
      <c r="I61" s="23">
        <v>0</v>
      </c>
      <c r="J61" s="23">
        <v>0</v>
      </c>
      <c r="K61" s="23">
        <v>0</v>
      </c>
      <c r="L61" s="40" t="e">
        <f t="shared" si="2"/>
        <v>#DIV/0!</v>
      </c>
      <c r="M61" s="23">
        <v>0</v>
      </c>
      <c r="N61" s="23">
        <v>0</v>
      </c>
      <c r="O61" s="23">
        <v>0</v>
      </c>
      <c r="P61" s="23">
        <v>0</v>
      </c>
      <c r="Q61" s="40" t="e">
        <f t="shared" si="3"/>
        <v>#DIV/0!</v>
      </c>
      <c r="R61" s="23">
        <v>0</v>
      </c>
      <c r="S61" s="23">
        <v>0</v>
      </c>
      <c r="T61" s="23">
        <v>0</v>
      </c>
      <c r="U61" s="23">
        <v>0</v>
      </c>
      <c r="V61" s="33" t="e">
        <f t="shared" si="4"/>
        <v>#DIV/0!</v>
      </c>
      <c r="W61" s="23">
        <v>4309</v>
      </c>
      <c r="X61" s="23">
        <v>6972</v>
      </c>
      <c r="Y61" s="23">
        <v>26316</v>
      </c>
      <c r="Z61" s="23">
        <v>15725</v>
      </c>
      <c r="AA61" s="40">
        <f t="shared" si="5"/>
        <v>225.54503729202526</v>
      </c>
      <c r="AB61" s="33">
        <f t="shared" si="6"/>
        <v>4309</v>
      </c>
      <c r="AC61" s="33">
        <f t="shared" si="6"/>
        <v>6972</v>
      </c>
      <c r="AD61" s="33">
        <f t="shared" si="6"/>
        <v>26316</v>
      </c>
      <c r="AE61" s="33">
        <f t="shared" si="6"/>
        <v>15725</v>
      </c>
      <c r="AF61" s="40">
        <f t="shared" si="7"/>
        <v>225.54503729202526</v>
      </c>
    </row>
    <row r="62" spans="1:32" x14ac:dyDescent="0.25">
      <c r="A62" s="3">
        <v>48</v>
      </c>
      <c r="B62" s="3" t="s">
        <v>60</v>
      </c>
      <c r="C62" s="4">
        <v>0</v>
      </c>
      <c r="D62" s="4">
        <v>0</v>
      </c>
      <c r="E62" s="4">
        <v>0</v>
      </c>
      <c r="F62" s="4">
        <v>0</v>
      </c>
      <c r="G62" s="27" t="e">
        <f t="shared" si="1"/>
        <v>#DIV/0!</v>
      </c>
      <c r="H62" s="4">
        <v>0</v>
      </c>
      <c r="I62" s="4">
        <v>0</v>
      </c>
      <c r="J62" s="4">
        <v>0</v>
      </c>
      <c r="K62" s="4">
        <v>0</v>
      </c>
      <c r="L62" s="34" t="e">
        <f t="shared" si="2"/>
        <v>#DIV/0!</v>
      </c>
      <c r="M62" s="4">
        <v>0</v>
      </c>
      <c r="N62" s="4">
        <v>0</v>
      </c>
      <c r="O62" s="4">
        <v>0</v>
      </c>
      <c r="P62" s="4">
        <v>0</v>
      </c>
      <c r="Q62" s="34" t="e">
        <f t="shared" si="3"/>
        <v>#DIV/0!</v>
      </c>
      <c r="R62" s="4">
        <v>0</v>
      </c>
      <c r="S62" s="4">
        <v>0</v>
      </c>
      <c r="T62" s="4">
        <v>10</v>
      </c>
      <c r="U62" s="4">
        <v>293</v>
      </c>
      <c r="V62" s="27" t="e">
        <f t="shared" si="4"/>
        <v>#DIV/0!</v>
      </c>
      <c r="W62" s="4">
        <v>4834</v>
      </c>
      <c r="X62" s="4">
        <v>7861</v>
      </c>
      <c r="Y62" s="4">
        <v>9933</v>
      </c>
      <c r="Z62" s="4">
        <v>9838</v>
      </c>
      <c r="AA62" s="34">
        <f t="shared" si="5"/>
        <v>125.14947207734386</v>
      </c>
      <c r="AB62" s="27">
        <f t="shared" si="6"/>
        <v>4834</v>
      </c>
      <c r="AC62" s="27">
        <f t="shared" si="6"/>
        <v>7861</v>
      </c>
      <c r="AD62" s="27">
        <f t="shared" si="6"/>
        <v>9943</v>
      </c>
      <c r="AE62" s="27">
        <f t="shared" si="6"/>
        <v>10131</v>
      </c>
      <c r="AF62" s="34">
        <f t="shared" si="7"/>
        <v>128.87673324004581</v>
      </c>
    </row>
    <row r="63" spans="1:32" ht="15.75" thickBot="1" x14ac:dyDescent="0.3">
      <c r="A63" s="18">
        <v>49</v>
      </c>
      <c r="B63" s="18" t="s">
        <v>61</v>
      </c>
      <c r="C63" s="19">
        <v>0</v>
      </c>
      <c r="D63" s="19">
        <v>0</v>
      </c>
      <c r="E63" s="19">
        <v>0</v>
      </c>
      <c r="F63" s="19">
        <v>0</v>
      </c>
      <c r="G63" s="28" t="e">
        <f t="shared" si="1"/>
        <v>#DIV/0!</v>
      </c>
      <c r="H63" s="19">
        <v>0</v>
      </c>
      <c r="I63" s="19">
        <v>0</v>
      </c>
      <c r="J63" s="19">
        <v>0</v>
      </c>
      <c r="K63" s="19">
        <v>0</v>
      </c>
      <c r="L63" s="35" t="e">
        <f t="shared" si="2"/>
        <v>#DIV/0!</v>
      </c>
      <c r="M63" s="19">
        <v>0</v>
      </c>
      <c r="N63" s="19">
        <v>0</v>
      </c>
      <c r="O63" s="19">
        <v>0</v>
      </c>
      <c r="P63" s="19">
        <v>0</v>
      </c>
      <c r="Q63" s="35" t="e">
        <f t="shared" si="3"/>
        <v>#DIV/0!</v>
      </c>
      <c r="R63" s="19">
        <v>0</v>
      </c>
      <c r="S63" s="19">
        <v>0</v>
      </c>
      <c r="T63" s="19">
        <v>0</v>
      </c>
      <c r="U63" s="19">
        <v>0</v>
      </c>
      <c r="V63" s="28" t="e">
        <f t="shared" si="4"/>
        <v>#DIV/0!</v>
      </c>
      <c r="W63" s="19">
        <v>1078</v>
      </c>
      <c r="X63" s="19">
        <v>12234</v>
      </c>
      <c r="Y63" s="19">
        <v>9861</v>
      </c>
      <c r="Z63" s="19">
        <v>11814</v>
      </c>
      <c r="AA63" s="35">
        <f t="shared" si="5"/>
        <v>96.566944580676804</v>
      </c>
      <c r="AB63" s="28">
        <f t="shared" si="6"/>
        <v>1078</v>
      </c>
      <c r="AC63" s="28">
        <f t="shared" si="6"/>
        <v>12234</v>
      </c>
      <c r="AD63" s="28">
        <f t="shared" si="6"/>
        <v>9861</v>
      </c>
      <c r="AE63" s="28">
        <f t="shared" si="6"/>
        <v>11814</v>
      </c>
      <c r="AF63" s="35">
        <f t="shared" si="7"/>
        <v>96.566944580676804</v>
      </c>
    </row>
    <row r="64" spans="1:32" ht="15.75" thickBot="1" x14ac:dyDescent="0.3">
      <c r="A64" s="29"/>
      <c r="B64" s="30" t="s">
        <v>34</v>
      </c>
      <c r="C64" s="31">
        <f>SUM(C61:C63)</f>
        <v>0</v>
      </c>
      <c r="D64" s="31">
        <f t="shared" ref="D64:AE64" si="11">SUM(D61:D63)</f>
        <v>0</v>
      </c>
      <c r="E64" s="31">
        <f t="shared" si="11"/>
        <v>0</v>
      </c>
      <c r="F64" s="31">
        <f t="shared" si="11"/>
        <v>0</v>
      </c>
      <c r="G64" s="31" t="e">
        <f t="shared" si="1"/>
        <v>#DIV/0!</v>
      </c>
      <c r="H64" s="31">
        <f t="shared" si="11"/>
        <v>0</v>
      </c>
      <c r="I64" s="31">
        <f t="shared" si="11"/>
        <v>0</v>
      </c>
      <c r="J64" s="31">
        <f t="shared" si="11"/>
        <v>0</v>
      </c>
      <c r="K64" s="31">
        <f t="shared" si="11"/>
        <v>0</v>
      </c>
      <c r="L64" s="38" t="e">
        <f t="shared" si="2"/>
        <v>#DIV/0!</v>
      </c>
      <c r="M64" s="31">
        <f t="shared" si="11"/>
        <v>0</v>
      </c>
      <c r="N64" s="31">
        <f t="shared" si="11"/>
        <v>0</v>
      </c>
      <c r="O64" s="31">
        <f t="shared" si="11"/>
        <v>0</v>
      </c>
      <c r="P64" s="31">
        <f t="shared" si="11"/>
        <v>0</v>
      </c>
      <c r="Q64" s="38" t="e">
        <f t="shared" si="3"/>
        <v>#DIV/0!</v>
      </c>
      <c r="R64" s="31">
        <f t="shared" si="11"/>
        <v>0</v>
      </c>
      <c r="S64" s="31">
        <f t="shared" si="11"/>
        <v>0</v>
      </c>
      <c r="T64" s="31">
        <f t="shared" si="11"/>
        <v>10</v>
      </c>
      <c r="U64" s="31">
        <f t="shared" si="11"/>
        <v>293</v>
      </c>
      <c r="V64" s="31" t="e">
        <f t="shared" si="4"/>
        <v>#DIV/0!</v>
      </c>
      <c r="W64" s="31">
        <f t="shared" si="11"/>
        <v>10221</v>
      </c>
      <c r="X64" s="31">
        <f t="shared" si="11"/>
        <v>27067</v>
      </c>
      <c r="Y64" s="31">
        <f t="shared" si="11"/>
        <v>46110</v>
      </c>
      <c r="Z64" s="31">
        <f t="shared" si="11"/>
        <v>37377</v>
      </c>
      <c r="AA64" s="38">
        <f t="shared" si="5"/>
        <v>138.09066390807996</v>
      </c>
      <c r="AB64" s="31">
        <f t="shared" si="11"/>
        <v>10221</v>
      </c>
      <c r="AC64" s="31">
        <f t="shared" si="11"/>
        <v>27067</v>
      </c>
      <c r="AD64" s="31">
        <f t="shared" si="11"/>
        <v>46120</v>
      </c>
      <c r="AE64" s="31">
        <f t="shared" si="11"/>
        <v>37670</v>
      </c>
      <c r="AF64" s="39">
        <f t="shared" si="7"/>
        <v>139.17316289208262</v>
      </c>
    </row>
    <row r="65" spans="1:32" x14ac:dyDescent="0.25">
      <c r="A65" s="22">
        <v>50</v>
      </c>
      <c r="B65" s="22" t="s">
        <v>62</v>
      </c>
      <c r="C65" s="23">
        <v>0</v>
      </c>
      <c r="D65" s="23">
        <v>0</v>
      </c>
      <c r="E65" s="23">
        <v>0</v>
      </c>
      <c r="F65" s="23">
        <v>0</v>
      </c>
      <c r="G65" s="33" t="e">
        <f t="shared" si="1"/>
        <v>#DIV/0!</v>
      </c>
      <c r="H65" s="23">
        <v>0</v>
      </c>
      <c r="I65" s="23">
        <v>0</v>
      </c>
      <c r="J65" s="23">
        <v>0</v>
      </c>
      <c r="K65" s="23">
        <v>0</v>
      </c>
      <c r="L65" s="40" t="e">
        <f t="shared" si="2"/>
        <v>#DIV/0!</v>
      </c>
      <c r="M65" s="23">
        <v>1</v>
      </c>
      <c r="N65" s="23">
        <v>15</v>
      </c>
      <c r="O65" s="23">
        <v>0</v>
      </c>
      <c r="P65" s="23">
        <v>0</v>
      </c>
      <c r="Q65" s="40">
        <f t="shared" si="3"/>
        <v>0</v>
      </c>
      <c r="R65" s="23">
        <v>0</v>
      </c>
      <c r="S65" s="23">
        <v>0</v>
      </c>
      <c r="T65" s="23">
        <v>0</v>
      </c>
      <c r="U65" s="23">
        <v>0</v>
      </c>
      <c r="V65" s="33" t="e">
        <f t="shared" si="4"/>
        <v>#DIV/0!</v>
      </c>
      <c r="W65" s="23">
        <v>845</v>
      </c>
      <c r="X65" s="23">
        <v>7494</v>
      </c>
      <c r="Y65" s="23">
        <v>0</v>
      </c>
      <c r="Z65" s="23">
        <v>0</v>
      </c>
      <c r="AA65" s="40">
        <f t="shared" si="5"/>
        <v>0</v>
      </c>
      <c r="AB65" s="33">
        <f t="shared" si="6"/>
        <v>846</v>
      </c>
      <c r="AC65" s="33">
        <f t="shared" si="6"/>
        <v>7509</v>
      </c>
      <c r="AD65" s="33">
        <f t="shared" si="6"/>
        <v>0</v>
      </c>
      <c r="AE65" s="33">
        <f t="shared" si="6"/>
        <v>0</v>
      </c>
      <c r="AF65" s="40">
        <f t="shared" si="7"/>
        <v>0</v>
      </c>
    </row>
    <row r="66" spans="1:32" ht="15.75" thickBot="1" x14ac:dyDescent="0.3">
      <c r="A66" s="18">
        <v>51</v>
      </c>
      <c r="B66" s="18" t="s">
        <v>63</v>
      </c>
      <c r="C66" s="19">
        <v>0</v>
      </c>
      <c r="D66" s="19">
        <v>0</v>
      </c>
      <c r="E66" s="19">
        <v>0</v>
      </c>
      <c r="F66" s="19">
        <v>0</v>
      </c>
      <c r="G66" s="28" t="e">
        <f t="shared" si="1"/>
        <v>#DIV/0!</v>
      </c>
      <c r="H66" s="19">
        <v>0</v>
      </c>
      <c r="I66" s="19">
        <v>0</v>
      </c>
      <c r="J66" s="19">
        <v>0</v>
      </c>
      <c r="K66" s="19">
        <v>0</v>
      </c>
      <c r="L66" s="35" t="e">
        <f t="shared" si="2"/>
        <v>#DIV/0!</v>
      </c>
      <c r="M66" s="19">
        <v>0</v>
      </c>
      <c r="N66" s="19">
        <v>0</v>
      </c>
      <c r="O66" s="19">
        <v>0</v>
      </c>
      <c r="P66" s="19">
        <v>0</v>
      </c>
      <c r="Q66" s="35" t="e">
        <f t="shared" si="3"/>
        <v>#DIV/0!</v>
      </c>
      <c r="R66" s="19">
        <v>0</v>
      </c>
      <c r="S66" s="19">
        <v>0</v>
      </c>
      <c r="T66" s="19">
        <v>0</v>
      </c>
      <c r="U66" s="19">
        <v>0</v>
      </c>
      <c r="V66" s="28" t="e">
        <f t="shared" si="4"/>
        <v>#DIV/0!</v>
      </c>
      <c r="W66" s="19">
        <v>12</v>
      </c>
      <c r="X66" s="19">
        <v>100</v>
      </c>
      <c r="Y66" s="19">
        <v>0</v>
      </c>
      <c r="Z66" s="19">
        <v>0</v>
      </c>
      <c r="AA66" s="35">
        <f t="shared" si="5"/>
        <v>0</v>
      </c>
      <c r="AB66" s="28">
        <f t="shared" si="6"/>
        <v>12</v>
      </c>
      <c r="AC66" s="28">
        <f t="shared" si="6"/>
        <v>100</v>
      </c>
      <c r="AD66" s="28">
        <f t="shared" si="6"/>
        <v>0</v>
      </c>
      <c r="AE66" s="28">
        <f t="shared" si="6"/>
        <v>0</v>
      </c>
      <c r="AF66" s="35">
        <f t="shared" si="7"/>
        <v>0</v>
      </c>
    </row>
    <row r="67" spans="1:32" ht="15.75" thickBot="1" x14ac:dyDescent="0.3">
      <c r="A67" s="29"/>
      <c r="B67" s="30" t="s">
        <v>34</v>
      </c>
      <c r="C67" s="31">
        <f>SUM(C65:C66)</f>
        <v>0</v>
      </c>
      <c r="D67" s="31">
        <f t="shared" ref="D67:AE67" si="12">SUM(D65:D66)</f>
        <v>0</v>
      </c>
      <c r="E67" s="31">
        <f t="shared" si="12"/>
        <v>0</v>
      </c>
      <c r="F67" s="31">
        <f t="shared" si="12"/>
        <v>0</v>
      </c>
      <c r="G67" s="31" t="e">
        <f t="shared" si="1"/>
        <v>#DIV/0!</v>
      </c>
      <c r="H67" s="31">
        <f t="shared" si="12"/>
        <v>0</v>
      </c>
      <c r="I67" s="31">
        <f t="shared" si="12"/>
        <v>0</v>
      </c>
      <c r="J67" s="31">
        <f t="shared" si="12"/>
        <v>0</v>
      </c>
      <c r="K67" s="31">
        <f t="shared" si="12"/>
        <v>0</v>
      </c>
      <c r="L67" s="38" t="e">
        <f t="shared" si="2"/>
        <v>#DIV/0!</v>
      </c>
      <c r="M67" s="31">
        <f t="shared" si="12"/>
        <v>1</v>
      </c>
      <c r="N67" s="31">
        <f t="shared" si="12"/>
        <v>15</v>
      </c>
      <c r="O67" s="31">
        <f t="shared" si="12"/>
        <v>0</v>
      </c>
      <c r="P67" s="31">
        <f t="shared" si="12"/>
        <v>0</v>
      </c>
      <c r="Q67" s="38">
        <f t="shared" si="3"/>
        <v>0</v>
      </c>
      <c r="R67" s="31">
        <f t="shared" si="12"/>
        <v>0</v>
      </c>
      <c r="S67" s="31">
        <f t="shared" si="12"/>
        <v>0</v>
      </c>
      <c r="T67" s="31">
        <f t="shared" si="12"/>
        <v>0</v>
      </c>
      <c r="U67" s="31">
        <f t="shared" si="12"/>
        <v>0</v>
      </c>
      <c r="V67" s="31" t="e">
        <f t="shared" si="4"/>
        <v>#DIV/0!</v>
      </c>
      <c r="W67" s="31">
        <f t="shared" si="12"/>
        <v>857</v>
      </c>
      <c r="X67" s="31">
        <f t="shared" si="12"/>
        <v>7594</v>
      </c>
      <c r="Y67" s="31">
        <f t="shared" si="12"/>
        <v>0</v>
      </c>
      <c r="Z67" s="31">
        <f t="shared" si="12"/>
        <v>0</v>
      </c>
      <c r="AA67" s="38">
        <f t="shared" si="5"/>
        <v>0</v>
      </c>
      <c r="AB67" s="31">
        <f t="shared" si="12"/>
        <v>858</v>
      </c>
      <c r="AC67" s="31">
        <f t="shared" si="12"/>
        <v>7609</v>
      </c>
      <c r="AD67" s="31">
        <f t="shared" si="12"/>
        <v>0</v>
      </c>
      <c r="AE67" s="31">
        <f t="shared" si="12"/>
        <v>0</v>
      </c>
      <c r="AF67" s="39">
        <f t="shared" si="7"/>
        <v>0</v>
      </c>
    </row>
    <row r="68" spans="1:32" ht="15.75" thickBot="1" x14ac:dyDescent="0.3">
      <c r="A68" s="276" t="s">
        <v>11</v>
      </c>
      <c r="B68" s="277"/>
      <c r="C68" s="25">
        <f>C67+C64+C60+C40+C33</f>
        <v>8</v>
      </c>
      <c r="D68" s="25">
        <f t="shared" ref="D68:AE68" si="13">D67+D64+D60+D40+D33</f>
        <v>26000</v>
      </c>
      <c r="E68" s="25">
        <f t="shared" si="13"/>
        <v>740</v>
      </c>
      <c r="F68" s="25">
        <f t="shared" si="13"/>
        <v>209730</v>
      </c>
      <c r="G68" s="25">
        <f t="shared" si="1"/>
        <v>806.65384615384619</v>
      </c>
      <c r="H68" s="25">
        <f t="shared" si="13"/>
        <v>68</v>
      </c>
      <c r="I68" s="25">
        <f t="shared" si="13"/>
        <v>28428</v>
      </c>
      <c r="J68" s="25">
        <f t="shared" si="13"/>
        <v>2580</v>
      </c>
      <c r="K68" s="25">
        <f t="shared" si="13"/>
        <v>194053</v>
      </c>
      <c r="L68" s="36">
        <f t="shared" si="2"/>
        <v>682.61221331082038</v>
      </c>
      <c r="M68" s="25">
        <f t="shared" si="13"/>
        <v>301</v>
      </c>
      <c r="N68" s="25">
        <f t="shared" si="13"/>
        <v>8106</v>
      </c>
      <c r="O68" s="25">
        <f t="shared" si="13"/>
        <v>1650</v>
      </c>
      <c r="P68" s="25">
        <f t="shared" si="13"/>
        <v>5170</v>
      </c>
      <c r="Q68" s="36">
        <f t="shared" si="3"/>
        <v>63.779916111522326</v>
      </c>
      <c r="R68" s="25">
        <f t="shared" si="13"/>
        <v>293</v>
      </c>
      <c r="S68" s="25">
        <f t="shared" si="13"/>
        <v>9994</v>
      </c>
      <c r="T68" s="25">
        <f t="shared" si="13"/>
        <v>50878</v>
      </c>
      <c r="U68" s="25">
        <f t="shared" si="13"/>
        <v>141801</v>
      </c>
      <c r="V68" s="25">
        <f t="shared" si="4"/>
        <v>1418.8613167900739</v>
      </c>
      <c r="W68" s="25">
        <f t="shared" si="13"/>
        <v>100734</v>
      </c>
      <c r="X68" s="25">
        <f t="shared" si="13"/>
        <v>327115</v>
      </c>
      <c r="Y68" s="25">
        <f t="shared" si="13"/>
        <v>218420</v>
      </c>
      <c r="Z68" s="25">
        <f t="shared" si="13"/>
        <v>1677939</v>
      </c>
      <c r="AA68" s="36">
        <f t="shared" si="5"/>
        <v>512.95079712027882</v>
      </c>
      <c r="AB68" s="25">
        <f t="shared" si="13"/>
        <v>101404</v>
      </c>
      <c r="AC68" s="25">
        <f t="shared" si="13"/>
        <v>399643</v>
      </c>
      <c r="AD68" s="25">
        <f t="shared" si="13"/>
        <v>274268</v>
      </c>
      <c r="AE68" s="25">
        <f t="shared" si="13"/>
        <v>2228693</v>
      </c>
      <c r="AF68" s="37">
        <f t="shared" si="7"/>
        <v>557.67097134192272</v>
      </c>
    </row>
  </sheetData>
  <mergeCells count="32">
    <mergeCell ref="A68:B68"/>
    <mergeCell ref="O9:P9"/>
    <mergeCell ref="Q9:Q10"/>
    <mergeCell ref="R9:S9"/>
    <mergeCell ref="T9:U9"/>
    <mergeCell ref="C9:D9"/>
    <mergeCell ref="E9:F9"/>
    <mergeCell ref="G9:G10"/>
    <mergeCell ref="H9:I9"/>
    <mergeCell ref="J9:K9"/>
    <mergeCell ref="L9:L10"/>
    <mergeCell ref="M9:N9"/>
    <mergeCell ref="A8:A11"/>
    <mergeCell ref="B8:B11"/>
    <mergeCell ref="C8:G8"/>
    <mergeCell ref="H8:L8"/>
    <mergeCell ref="V9:V10"/>
    <mergeCell ref="W9:X9"/>
    <mergeCell ref="R8:V8"/>
    <mergeCell ref="W8:AA8"/>
    <mergeCell ref="AB8:AF8"/>
    <mergeCell ref="Y9:Z9"/>
    <mergeCell ref="AA9:AA10"/>
    <mergeCell ref="AB9:AC9"/>
    <mergeCell ref="AD9:AE9"/>
    <mergeCell ref="AF9:AF10"/>
    <mergeCell ref="M8:Q8"/>
    <mergeCell ref="A1:AF1"/>
    <mergeCell ref="A2:AF2"/>
    <mergeCell ref="A4:AF4"/>
    <mergeCell ref="A5:AF5"/>
    <mergeCell ref="A6:AF6"/>
  </mergeCells>
  <pageMargins left="0.70866141732283472" right="0.70866141732283472" top="0.74803149606299213" bottom="0.74803149606299213" header="0.31496062992125984" footer="0.31496062992125984"/>
  <pageSetup scale="4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pane ySplit="5" topLeftCell="A6" activePane="bottomLeft" state="frozen"/>
      <selection pane="bottomLeft" activeCell="P1" sqref="P1:Q1"/>
    </sheetView>
  </sheetViews>
  <sheetFormatPr defaultRowHeight="15" x14ac:dyDescent="0.25"/>
  <cols>
    <col min="1" max="1" width="24.28515625" bestFit="1" customWidth="1"/>
  </cols>
  <sheetData>
    <row r="1" spans="1:17" x14ac:dyDescent="0.25">
      <c r="A1" s="334" t="s">
        <v>317</v>
      </c>
      <c r="B1" s="147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331" t="s">
        <v>391</v>
      </c>
      <c r="Q1" s="332"/>
    </row>
    <row r="2" spans="1:17" x14ac:dyDescent="0.25">
      <c r="A2" s="335"/>
      <c r="B2" s="336" t="s">
        <v>318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7"/>
    </row>
    <row r="3" spans="1:17" x14ac:dyDescent="0.25">
      <c r="A3" s="335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9"/>
    </row>
    <row r="4" spans="1:17" x14ac:dyDescent="0.25">
      <c r="A4" s="335"/>
      <c r="B4" s="338" t="s">
        <v>319</v>
      </c>
      <c r="C4" s="338" t="s">
        <v>320</v>
      </c>
      <c r="D4" s="338" t="s">
        <v>321</v>
      </c>
      <c r="E4" s="341" t="s">
        <v>322</v>
      </c>
      <c r="F4" s="341" t="s">
        <v>323</v>
      </c>
      <c r="G4" s="343" t="s">
        <v>324</v>
      </c>
      <c r="H4" s="343" t="s">
        <v>325</v>
      </c>
      <c r="I4" s="344" t="s">
        <v>326</v>
      </c>
      <c r="J4" s="109" t="s">
        <v>327</v>
      </c>
      <c r="K4" s="338" t="s">
        <v>328</v>
      </c>
      <c r="L4" s="338" t="s">
        <v>329</v>
      </c>
      <c r="M4" s="340"/>
      <c r="N4" s="340"/>
      <c r="O4" s="340"/>
      <c r="P4" s="347" t="s">
        <v>330</v>
      </c>
      <c r="Q4" s="333" t="s">
        <v>331</v>
      </c>
    </row>
    <row r="5" spans="1:17" ht="102" x14ac:dyDescent="0.25">
      <c r="A5" s="110" t="s">
        <v>332</v>
      </c>
      <c r="B5" s="340"/>
      <c r="C5" s="338"/>
      <c r="D5" s="338"/>
      <c r="E5" s="342"/>
      <c r="F5" s="342"/>
      <c r="G5" s="343"/>
      <c r="H5" s="343"/>
      <c r="I5" s="345"/>
      <c r="J5" s="111" t="s">
        <v>333</v>
      </c>
      <c r="K5" s="346"/>
      <c r="L5" s="112" t="s">
        <v>334</v>
      </c>
      <c r="M5" s="112" t="s">
        <v>335</v>
      </c>
      <c r="N5" s="112" t="s">
        <v>336</v>
      </c>
      <c r="O5" s="112" t="s">
        <v>337</v>
      </c>
      <c r="P5" s="347"/>
      <c r="Q5" s="333"/>
    </row>
    <row r="6" spans="1:17" x14ac:dyDescent="0.25">
      <c r="A6" s="113" t="s">
        <v>59</v>
      </c>
      <c r="B6" s="114">
        <v>1474</v>
      </c>
      <c r="C6" s="114">
        <f t="shared" ref="C6:C34" si="0">B6-G6</f>
        <v>1187</v>
      </c>
      <c r="D6" s="115">
        <v>1187</v>
      </c>
      <c r="E6" s="115">
        <v>0</v>
      </c>
      <c r="F6" s="114">
        <f>D6+E6</f>
        <v>1187</v>
      </c>
      <c r="G6" s="115">
        <v>287</v>
      </c>
      <c r="H6" s="115">
        <v>0</v>
      </c>
      <c r="I6" s="114">
        <f>F6+G6+H6</f>
        <v>1474</v>
      </c>
      <c r="J6" s="116">
        <f>B6-I6</f>
        <v>0</v>
      </c>
      <c r="K6" s="115">
        <v>0</v>
      </c>
      <c r="L6" s="115">
        <v>0</v>
      </c>
      <c r="M6" s="115">
        <v>0</v>
      </c>
      <c r="N6" s="115">
        <v>0</v>
      </c>
      <c r="O6" s="115">
        <v>0</v>
      </c>
      <c r="P6" s="115">
        <v>0</v>
      </c>
      <c r="Q6" s="117">
        <v>996</v>
      </c>
    </row>
    <row r="7" spans="1:17" x14ac:dyDescent="0.25">
      <c r="A7" s="113" t="s">
        <v>13</v>
      </c>
      <c r="B7" s="114">
        <v>379</v>
      </c>
      <c r="C7" s="114">
        <f>B7-G7</f>
        <v>282</v>
      </c>
      <c r="D7" s="115">
        <v>90</v>
      </c>
      <c r="E7" s="115">
        <v>192</v>
      </c>
      <c r="F7" s="114">
        <f>D7+E7</f>
        <v>282</v>
      </c>
      <c r="G7" s="115">
        <v>97</v>
      </c>
      <c r="H7" s="115">
        <v>0</v>
      </c>
      <c r="I7" s="114">
        <f>F7+G7+H7</f>
        <v>379</v>
      </c>
      <c r="J7" s="116">
        <f>B7-I7</f>
        <v>0</v>
      </c>
      <c r="K7" s="115">
        <v>0</v>
      </c>
      <c r="L7" s="115">
        <v>4</v>
      </c>
      <c r="M7" s="115">
        <v>0</v>
      </c>
      <c r="N7" s="115">
        <v>0</v>
      </c>
      <c r="O7" s="115">
        <v>0</v>
      </c>
      <c r="P7" s="115">
        <v>116</v>
      </c>
      <c r="Q7" s="117">
        <v>99</v>
      </c>
    </row>
    <row r="8" spans="1:17" x14ac:dyDescent="0.25">
      <c r="A8" s="113" t="s">
        <v>29</v>
      </c>
      <c r="B8" s="114">
        <v>281</v>
      </c>
      <c r="C8" s="114">
        <f t="shared" si="0"/>
        <v>176</v>
      </c>
      <c r="D8" s="115">
        <v>176</v>
      </c>
      <c r="E8" s="115">
        <v>0</v>
      </c>
      <c r="F8" s="114">
        <f t="shared" ref="F8:F34" si="1">D8+E8</f>
        <v>176</v>
      </c>
      <c r="G8" s="115">
        <v>105</v>
      </c>
      <c r="H8" s="115"/>
      <c r="I8" s="114">
        <f t="shared" ref="I8:I34" si="2">F8+G8+H8</f>
        <v>281</v>
      </c>
      <c r="J8" s="116">
        <f t="shared" ref="J8:J34" si="3">B8-I8</f>
        <v>0</v>
      </c>
      <c r="K8" s="115"/>
      <c r="L8" s="115">
        <v>85</v>
      </c>
      <c r="M8" s="115">
        <v>85</v>
      </c>
      <c r="N8" s="115">
        <v>85</v>
      </c>
      <c r="O8" s="115"/>
      <c r="P8" s="115">
        <v>0</v>
      </c>
      <c r="Q8" s="117">
        <v>176</v>
      </c>
    </row>
    <row r="9" spans="1:17" x14ac:dyDescent="0.25">
      <c r="A9" s="118" t="s">
        <v>28</v>
      </c>
      <c r="B9" s="114">
        <v>76</v>
      </c>
      <c r="C9" s="114">
        <f t="shared" si="0"/>
        <v>66</v>
      </c>
      <c r="D9" s="115">
        <v>66</v>
      </c>
      <c r="E9" s="115">
        <v>0</v>
      </c>
      <c r="F9" s="114">
        <f t="shared" si="1"/>
        <v>66</v>
      </c>
      <c r="G9" s="115">
        <v>10</v>
      </c>
      <c r="H9" s="115">
        <v>0</v>
      </c>
      <c r="I9" s="114">
        <f t="shared" si="2"/>
        <v>76</v>
      </c>
      <c r="J9" s="116">
        <f t="shared" si="3"/>
        <v>0</v>
      </c>
      <c r="K9" s="108">
        <v>0</v>
      </c>
      <c r="L9" s="108">
        <v>0</v>
      </c>
      <c r="M9" s="108">
        <v>0</v>
      </c>
      <c r="N9" s="108">
        <v>39</v>
      </c>
      <c r="O9" s="108">
        <v>0</v>
      </c>
      <c r="P9" s="119">
        <v>0</v>
      </c>
      <c r="Q9" s="119">
        <v>41</v>
      </c>
    </row>
    <row r="10" spans="1:17" x14ac:dyDescent="0.25">
      <c r="A10" s="118" t="s">
        <v>60</v>
      </c>
      <c r="B10" s="114">
        <v>1461</v>
      </c>
      <c r="C10" s="114">
        <f>B10-G10</f>
        <v>1289</v>
      </c>
      <c r="D10" s="115">
        <v>1289</v>
      </c>
      <c r="E10" s="115">
        <v>0</v>
      </c>
      <c r="F10" s="114">
        <f>D10+E10</f>
        <v>1289</v>
      </c>
      <c r="G10" s="115">
        <v>172</v>
      </c>
      <c r="H10" s="115">
        <v>0</v>
      </c>
      <c r="I10" s="114">
        <f>F10+G10+H10</f>
        <v>1461</v>
      </c>
      <c r="J10" s="116">
        <f>B10-I10</f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348</v>
      </c>
      <c r="Q10" s="121">
        <v>1289</v>
      </c>
    </row>
    <row r="11" spans="1:17" x14ac:dyDescent="0.25">
      <c r="A11" s="118" t="s">
        <v>30</v>
      </c>
      <c r="B11" s="114">
        <v>533</v>
      </c>
      <c r="C11" s="114">
        <f t="shared" si="0"/>
        <v>462</v>
      </c>
      <c r="D11" s="115">
        <v>406</v>
      </c>
      <c r="E11" s="115">
        <v>56</v>
      </c>
      <c r="F11" s="114">
        <f t="shared" si="1"/>
        <v>462</v>
      </c>
      <c r="G11" s="115">
        <v>71</v>
      </c>
      <c r="H11" s="115">
        <v>0</v>
      </c>
      <c r="I11" s="114">
        <f t="shared" si="2"/>
        <v>533</v>
      </c>
      <c r="J11" s="116">
        <f t="shared" si="3"/>
        <v>0</v>
      </c>
      <c r="K11" s="120">
        <v>0</v>
      </c>
      <c r="L11" s="120">
        <v>406</v>
      </c>
      <c r="M11" s="120">
        <v>0</v>
      </c>
      <c r="N11" s="120">
        <v>406</v>
      </c>
      <c r="O11" s="120">
        <v>406</v>
      </c>
      <c r="P11" s="120">
        <v>22</v>
      </c>
      <c r="Q11" s="121">
        <v>462</v>
      </c>
    </row>
    <row r="12" spans="1:17" x14ac:dyDescent="0.25">
      <c r="A12" s="118" t="s">
        <v>338</v>
      </c>
      <c r="B12" s="114">
        <v>25</v>
      </c>
      <c r="C12" s="114">
        <f>B12-G12</f>
        <v>10</v>
      </c>
      <c r="D12" s="115">
        <v>10</v>
      </c>
      <c r="E12" s="115">
        <v>0</v>
      </c>
      <c r="F12" s="114">
        <f>D12+E12</f>
        <v>10</v>
      </c>
      <c r="G12" s="115">
        <v>15</v>
      </c>
      <c r="H12" s="115">
        <v>0</v>
      </c>
      <c r="I12" s="114">
        <f>F12+G12+H12</f>
        <v>25</v>
      </c>
      <c r="J12" s="116">
        <f>B12-I12</f>
        <v>0</v>
      </c>
      <c r="K12" s="120">
        <v>0</v>
      </c>
      <c r="L12" s="120">
        <v>3</v>
      </c>
      <c r="M12" s="120">
        <v>0</v>
      </c>
      <c r="N12" s="120">
        <v>3</v>
      </c>
      <c r="O12" s="120">
        <v>3</v>
      </c>
      <c r="P12" s="120">
        <v>6</v>
      </c>
      <c r="Q12" s="121">
        <v>10</v>
      </c>
    </row>
    <row r="13" spans="1:17" x14ac:dyDescent="0.25">
      <c r="A13" s="118" t="s">
        <v>41</v>
      </c>
      <c r="B13" s="114">
        <v>29</v>
      </c>
      <c r="C13" s="114">
        <f>B13-G13</f>
        <v>27</v>
      </c>
      <c r="D13" s="115">
        <v>27</v>
      </c>
      <c r="E13" s="115"/>
      <c r="F13" s="114">
        <f>D13+E13</f>
        <v>27</v>
      </c>
      <c r="G13" s="115">
        <v>2</v>
      </c>
      <c r="H13" s="115"/>
      <c r="I13" s="114">
        <f>F13+G13+H13</f>
        <v>29</v>
      </c>
      <c r="J13" s="116">
        <f>B13-I13</f>
        <v>0</v>
      </c>
      <c r="K13" s="108">
        <v>0</v>
      </c>
      <c r="L13" s="108">
        <v>22</v>
      </c>
      <c r="M13" s="108">
        <v>22</v>
      </c>
      <c r="N13" s="108">
        <v>27</v>
      </c>
      <c r="O13" s="108">
        <v>22</v>
      </c>
      <c r="P13" s="120"/>
      <c r="Q13" s="121">
        <v>27</v>
      </c>
    </row>
    <row r="14" spans="1:17" x14ac:dyDescent="0.25">
      <c r="A14" s="118" t="s">
        <v>339</v>
      </c>
      <c r="B14" s="114">
        <v>7</v>
      </c>
      <c r="C14" s="114">
        <f t="shared" si="0"/>
        <v>7</v>
      </c>
      <c r="D14" s="115">
        <v>7</v>
      </c>
      <c r="E14" s="115">
        <v>0</v>
      </c>
      <c r="F14" s="114">
        <f t="shared" si="1"/>
        <v>7</v>
      </c>
      <c r="G14" s="115">
        <v>0</v>
      </c>
      <c r="H14" s="115"/>
      <c r="I14" s="114">
        <f t="shared" si="2"/>
        <v>7</v>
      </c>
      <c r="J14" s="116">
        <f t="shared" si="3"/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7</v>
      </c>
      <c r="Q14" s="121">
        <v>7</v>
      </c>
    </row>
    <row r="15" spans="1:17" x14ac:dyDescent="0.25">
      <c r="A15" s="118" t="s">
        <v>14</v>
      </c>
      <c r="B15" s="114">
        <v>4</v>
      </c>
      <c r="C15" s="114">
        <f t="shared" si="0"/>
        <v>2</v>
      </c>
      <c r="D15" s="115">
        <v>2</v>
      </c>
      <c r="E15" s="115">
        <v>0</v>
      </c>
      <c r="F15" s="114">
        <f t="shared" si="1"/>
        <v>2</v>
      </c>
      <c r="G15" s="115">
        <v>2</v>
      </c>
      <c r="H15" s="115">
        <v>0</v>
      </c>
      <c r="I15" s="114">
        <f t="shared" si="2"/>
        <v>4</v>
      </c>
      <c r="J15" s="116">
        <f t="shared" si="3"/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1">
        <v>0</v>
      </c>
    </row>
    <row r="16" spans="1:17" x14ac:dyDescent="0.25">
      <c r="A16" s="118" t="s">
        <v>15</v>
      </c>
      <c r="B16" s="114">
        <v>205</v>
      </c>
      <c r="C16" s="114">
        <f t="shared" si="0"/>
        <v>183</v>
      </c>
      <c r="D16" s="115">
        <v>183</v>
      </c>
      <c r="E16" s="115">
        <v>0</v>
      </c>
      <c r="F16" s="114">
        <f t="shared" si="1"/>
        <v>183</v>
      </c>
      <c r="G16" s="115">
        <v>22</v>
      </c>
      <c r="H16" s="115">
        <v>0</v>
      </c>
      <c r="I16" s="114">
        <f t="shared" si="2"/>
        <v>205</v>
      </c>
      <c r="J16" s="116">
        <f t="shared" si="3"/>
        <v>0</v>
      </c>
      <c r="K16" s="120">
        <v>0</v>
      </c>
      <c r="L16" s="120">
        <v>139</v>
      </c>
      <c r="M16" s="120">
        <v>0</v>
      </c>
      <c r="N16" s="120">
        <v>56</v>
      </c>
      <c r="O16" s="120">
        <v>139</v>
      </c>
      <c r="P16" s="120">
        <v>70</v>
      </c>
      <c r="Q16" s="121">
        <v>183</v>
      </c>
    </row>
    <row r="17" spans="1:17" x14ac:dyDescent="0.25">
      <c r="A17" s="118" t="s">
        <v>340</v>
      </c>
      <c r="B17" s="114">
        <v>950</v>
      </c>
      <c r="C17" s="114">
        <f t="shared" si="0"/>
        <v>787</v>
      </c>
      <c r="D17" s="115">
        <v>787</v>
      </c>
      <c r="E17" s="115">
        <v>0</v>
      </c>
      <c r="F17" s="114">
        <f t="shared" si="1"/>
        <v>787</v>
      </c>
      <c r="G17" s="115">
        <v>163</v>
      </c>
      <c r="H17" s="115">
        <v>0</v>
      </c>
      <c r="I17" s="114">
        <f t="shared" si="2"/>
        <v>950</v>
      </c>
      <c r="J17" s="116">
        <f t="shared" si="3"/>
        <v>0</v>
      </c>
      <c r="K17" s="120">
        <v>0</v>
      </c>
      <c r="L17" s="120">
        <v>787</v>
      </c>
      <c r="M17" s="120">
        <v>0</v>
      </c>
      <c r="N17" s="120">
        <v>787</v>
      </c>
      <c r="O17" s="120">
        <v>0</v>
      </c>
      <c r="P17" s="120">
        <v>259</v>
      </c>
      <c r="Q17" s="121">
        <v>787</v>
      </c>
    </row>
    <row r="18" spans="1:17" x14ac:dyDescent="0.25">
      <c r="A18" s="118" t="s">
        <v>341</v>
      </c>
      <c r="B18" s="114">
        <v>378</v>
      </c>
      <c r="C18" s="114">
        <f t="shared" si="0"/>
        <v>329</v>
      </c>
      <c r="D18" s="115">
        <v>329</v>
      </c>
      <c r="E18" s="115">
        <v>0</v>
      </c>
      <c r="F18" s="114">
        <f t="shared" si="1"/>
        <v>329</v>
      </c>
      <c r="G18" s="115">
        <v>49</v>
      </c>
      <c r="H18" s="115">
        <v>0</v>
      </c>
      <c r="I18" s="114">
        <f t="shared" si="2"/>
        <v>378</v>
      </c>
      <c r="J18" s="116">
        <f t="shared" si="3"/>
        <v>0</v>
      </c>
      <c r="K18" s="120">
        <v>0</v>
      </c>
      <c r="L18" s="120">
        <v>244</v>
      </c>
      <c r="M18" s="120">
        <v>0</v>
      </c>
      <c r="N18" s="120">
        <v>244</v>
      </c>
      <c r="O18" s="120">
        <v>244</v>
      </c>
      <c r="P18" s="120">
        <v>0</v>
      </c>
      <c r="Q18" s="121">
        <v>247</v>
      </c>
    </row>
    <row r="19" spans="1:17" x14ac:dyDescent="0.25">
      <c r="A19" s="118" t="s">
        <v>18</v>
      </c>
      <c r="B19" s="114">
        <v>70</v>
      </c>
      <c r="C19" s="114">
        <f t="shared" si="0"/>
        <v>64</v>
      </c>
      <c r="D19" s="115">
        <v>64</v>
      </c>
      <c r="E19" s="115">
        <v>0</v>
      </c>
      <c r="F19" s="114">
        <f t="shared" si="1"/>
        <v>64</v>
      </c>
      <c r="G19" s="115">
        <v>6</v>
      </c>
      <c r="H19" s="115"/>
      <c r="I19" s="114">
        <f t="shared" si="2"/>
        <v>70</v>
      </c>
      <c r="J19" s="116">
        <f t="shared" si="3"/>
        <v>0</v>
      </c>
      <c r="K19" s="120">
        <v>0</v>
      </c>
      <c r="L19" s="120">
        <v>64</v>
      </c>
      <c r="M19" s="120">
        <v>64</v>
      </c>
      <c r="N19" s="120">
        <v>64</v>
      </c>
      <c r="O19" s="120">
        <v>64</v>
      </c>
      <c r="P19" s="120">
        <v>0</v>
      </c>
      <c r="Q19" s="121">
        <v>64</v>
      </c>
    </row>
    <row r="20" spans="1:17" x14ac:dyDescent="0.25">
      <c r="A20" s="118" t="s">
        <v>19</v>
      </c>
      <c r="B20" s="114">
        <v>1197</v>
      </c>
      <c r="C20" s="114">
        <f t="shared" si="0"/>
        <v>1016</v>
      </c>
      <c r="D20" s="115">
        <v>996</v>
      </c>
      <c r="E20" s="115">
        <v>20</v>
      </c>
      <c r="F20" s="114">
        <f t="shared" si="1"/>
        <v>1016</v>
      </c>
      <c r="G20" s="115">
        <v>181</v>
      </c>
      <c r="H20" s="115">
        <v>0</v>
      </c>
      <c r="I20" s="114">
        <f t="shared" si="2"/>
        <v>1197</v>
      </c>
      <c r="J20" s="116">
        <f t="shared" si="3"/>
        <v>0</v>
      </c>
      <c r="K20" s="120">
        <v>0</v>
      </c>
      <c r="L20" s="120">
        <v>34</v>
      </c>
      <c r="M20" s="120">
        <v>0</v>
      </c>
      <c r="N20" s="120">
        <v>0</v>
      </c>
      <c r="O20" s="120">
        <v>0</v>
      </c>
      <c r="P20" s="120">
        <v>592</v>
      </c>
      <c r="Q20" s="121">
        <v>1016</v>
      </c>
    </row>
    <row r="21" spans="1:17" x14ac:dyDescent="0.25">
      <c r="A21" s="118" t="s">
        <v>20</v>
      </c>
      <c r="B21" s="114">
        <v>27</v>
      </c>
      <c r="C21" s="114">
        <f t="shared" si="0"/>
        <v>24</v>
      </c>
      <c r="D21" s="115">
        <v>24</v>
      </c>
      <c r="E21" s="115">
        <v>0</v>
      </c>
      <c r="F21" s="114">
        <f t="shared" si="1"/>
        <v>24</v>
      </c>
      <c r="G21" s="115">
        <v>3</v>
      </c>
      <c r="H21" s="115">
        <v>0</v>
      </c>
      <c r="I21" s="114">
        <f t="shared" si="2"/>
        <v>27</v>
      </c>
      <c r="J21" s="116">
        <f t="shared" si="3"/>
        <v>0</v>
      </c>
      <c r="K21" s="120">
        <v>0</v>
      </c>
      <c r="L21" s="120">
        <v>10</v>
      </c>
      <c r="M21" s="120">
        <v>0</v>
      </c>
      <c r="N21" s="120">
        <v>10</v>
      </c>
      <c r="O21" s="120">
        <v>0</v>
      </c>
      <c r="P21" s="120">
        <v>0</v>
      </c>
      <c r="Q21" s="121">
        <v>12</v>
      </c>
    </row>
    <row r="22" spans="1:17" x14ac:dyDescent="0.25">
      <c r="A22" s="118" t="s">
        <v>21</v>
      </c>
      <c r="B22" s="114">
        <v>43</v>
      </c>
      <c r="C22" s="114">
        <f t="shared" si="0"/>
        <v>38</v>
      </c>
      <c r="D22" s="115">
        <v>38</v>
      </c>
      <c r="E22" s="115">
        <v>0</v>
      </c>
      <c r="F22" s="114">
        <f t="shared" si="1"/>
        <v>38</v>
      </c>
      <c r="G22" s="115">
        <v>5</v>
      </c>
      <c r="H22" s="115">
        <v>0</v>
      </c>
      <c r="I22" s="114">
        <f t="shared" si="2"/>
        <v>43</v>
      </c>
      <c r="J22" s="116">
        <f t="shared" si="3"/>
        <v>0</v>
      </c>
      <c r="K22" s="120">
        <v>0</v>
      </c>
      <c r="L22" s="120">
        <v>24</v>
      </c>
      <c r="M22" s="120">
        <v>0</v>
      </c>
      <c r="N22" s="120">
        <v>24</v>
      </c>
      <c r="O22" s="120">
        <v>24</v>
      </c>
      <c r="P22" s="120"/>
      <c r="Q22" s="121">
        <v>38</v>
      </c>
    </row>
    <row r="23" spans="1:17" x14ac:dyDescent="0.25">
      <c r="A23" s="118" t="s">
        <v>342</v>
      </c>
      <c r="B23" s="114">
        <v>19</v>
      </c>
      <c r="C23" s="114">
        <f t="shared" si="0"/>
        <v>19</v>
      </c>
      <c r="D23" s="115">
        <v>0</v>
      </c>
      <c r="E23" s="115">
        <v>19</v>
      </c>
      <c r="F23" s="114">
        <f t="shared" si="1"/>
        <v>19</v>
      </c>
      <c r="G23" s="115">
        <v>0</v>
      </c>
      <c r="H23" s="115">
        <v>0</v>
      </c>
      <c r="I23" s="114">
        <f t="shared" si="2"/>
        <v>19</v>
      </c>
      <c r="J23" s="116">
        <f t="shared" si="3"/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1">
        <v>19</v>
      </c>
    </row>
    <row r="24" spans="1:17" x14ac:dyDescent="0.25">
      <c r="A24" s="118" t="s">
        <v>23</v>
      </c>
      <c r="B24" s="114">
        <v>13</v>
      </c>
      <c r="C24" s="114">
        <f t="shared" si="0"/>
        <v>13</v>
      </c>
      <c r="D24" s="115">
        <v>13</v>
      </c>
      <c r="E24" s="115">
        <v>0</v>
      </c>
      <c r="F24" s="114">
        <f t="shared" si="1"/>
        <v>13</v>
      </c>
      <c r="G24" s="115">
        <v>0</v>
      </c>
      <c r="H24" s="115"/>
      <c r="I24" s="114">
        <f t="shared" si="2"/>
        <v>13</v>
      </c>
      <c r="J24" s="116">
        <f t="shared" si="3"/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1">
        <v>0</v>
      </c>
    </row>
    <row r="25" spans="1:17" x14ac:dyDescent="0.25">
      <c r="A25" s="118" t="s">
        <v>24</v>
      </c>
      <c r="B25" s="114">
        <v>23</v>
      </c>
      <c r="C25" s="114">
        <f t="shared" si="0"/>
        <v>12</v>
      </c>
      <c r="D25" s="115">
        <v>12</v>
      </c>
      <c r="E25" s="115">
        <v>0</v>
      </c>
      <c r="F25" s="114">
        <f t="shared" si="1"/>
        <v>12</v>
      </c>
      <c r="G25" s="115">
        <v>11</v>
      </c>
      <c r="H25" s="115"/>
      <c r="I25" s="114">
        <f t="shared" si="2"/>
        <v>23</v>
      </c>
      <c r="J25" s="116">
        <f t="shared" si="3"/>
        <v>0</v>
      </c>
      <c r="K25" s="120">
        <v>0</v>
      </c>
      <c r="L25" s="120">
        <v>12</v>
      </c>
      <c r="M25" s="120">
        <v>0</v>
      </c>
      <c r="N25" s="120">
        <v>0</v>
      </c>
      <c r="O25" s="120">
        <v>0</v>
      </c>
      <c r="P25" s="120">
        <v>0</v>
      </c>
      <c r="Q25" s="121">
        <v>12</v>
      </c>
    </row>
    <row r="26" spans="1:17" x14ac:dyDescent="0.25">
      <c r="A26" s="118" t="s">
        <v>343</v>
      </c>
      <c r="B26" s="114">
        <v>53</v>
      </c>
      <c r="C26" s="114">
        <f t="shared" si="0"/>
        <v>48</v>
      </c>
      <c r="D26" s="115">
        <v>46</v>
      </c>
      <c r="E26" s="115">
        <v>2</v>
      </c>
      <c r="F26" s="114">
        <f t="shared" si="1"/>
        <v>48</v>
      </c>
      <c r="G26" s="115">
        <v>5</v>
      </c>
      <c r="H26" s="115">
        <v>0</v>
      </c>
      <c r="I26" s="114">
        <f t="shared" si="2"/>
        <v>53</v>
      </c>
      <c r="J26" s="116">
        <f t="shared" si="3"/>
        <v>0</v>
      </c>
      <c r="K26" s="120">
        <v>0</v>
      </c>
      <c r="L26" s="120">
        <v>0</v>
      </c>
      <c r="M26" s="120">
        <v>0</v>
      </c>
      <c r="N26" s="120">
        <v>48</v>
      </c>
      <c r="O26" s="120">
        <v>0</v>
      </c>
      <c r="P26" s="120">
        <v>25</v>
      </c>
      <c r="Q26" s="121">
        <v>48</v>
      </c>
    </row>
    <row r="27" spans="1:17" x14ac:dyDescent="0.25">
      <c r="A27" s="113" t="s">
        <v>27</v>
      </c>
      <c r="B27" s="114">
        <v>520</v>
      </c>
      <c r="C27" s="114">
        <f t="shared" si="0"/>
        <v>409</v>
      </c>
      <c r="D27" s="115">
        <v>169</v>
      </c>
      <c r="E27" s="115">
        <v>240</v>
      </c>
      <c r="F27" s="114">
        <f t="shared" si="1"/>
        <v>409</v>
      </c>
      <c r="G27" s="115">
        <v>111</v>
      </c>
      <c r="H27" s="115">
        <v>0</v>
      </c>
      <c r="I27" s="114">
        <f t="shared" si="2"/>
        <v>520</v>
      </c>
      <c r="J27" s="116">
        <f t="shared" si="3"/>
        <v>0</v>
      </c>
      <c r="K27" s="115">
        <v>0</v>
      </c>
      <c r="L27" s="115">
        <v>409</v>
      </c>
      <c r="M27" s="115">
        <v>409</v>
      </c>
      <c r="N27" s="115">
        <v>409</v>
      </c>
      <c r="O27" s="115">
        <v>409</v>
      </c>
      <c r="P27" s="115">
        <v>133</v>
      </c>
      <c r="Q27" s="117">
        <v>237</v>
      </c>
    </row>
    <row r="28" spans="1:17" x14ac:dyDescent="0.25">
      <c r="A28" s="113" t="s">
        <v>40</v>
      </c>
      <c r="B28" s="114">
        <v>2877</v>
      </c>
      <c r="C28" s="114">
        <f t="shared" si="0"/>
        <v>2842</v>
      </c>
      <c r="D28" s="115">
        <v>2842</v>
      </c>
      <c r="E28" s="115">
        <v>0</v>
      </c>
      <c r="F28" s="114">
        <f t="shared" si="1"/>
        <v>2842</v>
      </c>
      <c r="G28" s="115">
        <v>35</v>
      </c>
      <c r="H28" s="115">
        <v>0</v>
      </c>
      <c r="I28" s="114">
        <f t="shared" si="2"/>
        <v>2877</v>
      </c>
      <c r="J28" s="116">
        <f t="shared" si="3"/>
        <v>0</v>
      </c>
      <c r="K28" s="115">
        <v>0</v>
      </c>
      <c r="L28" s="115">
        <v>2877</v>
      </c>
      <c r="M28" s="115">
        <v>0</v>
      </c>
      <c r="N28" s="115">
        <v>0</v>
      </c>
      <c r="O28" s="115">
        <v>0</v>
      </c>
      <c r="P28" s="115">
        <v>2877</v>
      </c>
      <c r="Q28" s="117">
        <v>2842</v>
      </c>
    </row>
    <row r="29" spans="1:17" x14ac:dyDescent="0.25">
      <c r="A29" s="118" t="s">
        <v>31</v>
      </c>
      <c r="B29" s="114">
        <v>2</v>
      </c>
      <c r="C29" s="114">
        <f t="shared" si="0"/>
        <v>0</v>
      </c>
      <c r="D29" s="115">
        <v>0</v>
      </c>
      <c r="E29" s="115">
        <v>0</v>
      </c>
      <c r="F29" s="114">
        <f t="shared" si="1"/>
        <v>0</v>
      </c>
      <c r="G29" s="115">
        <v>2</v>
      </c>
      <c r="H29" s="115">
        <v>0</v>
      </c>
      <c r="I29" s="114">
        <f t="shared" si="2"/>
        <v>2</v>
      </c>
      <c r="J29" s="116">
        <f t="shared" si="3"/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1">
        <v>0</v>
      </c>
    </row>
    <row r="30" spans="1:17" x14ac:dyDescent="0.25">
      <c r="A30" s="118" t="s">
        <v>32</v>
      </c>
      <c r="B30" s="114">
        <v>17</v>
      </c>
      <c r="C30" s="114">
        <f t="shared" si="0"/>
        <v>17</v>
      </c>
      <c r="D30" s="115">
        <v>17</v>
      </c>
      <c r="E30" s="115">
        <v>0</v>
      </c>
      <c r="F30" s="114">
        <f t="shared" si="1"/>
        <v>17</v>
      </c>
      <c r="G30" s="115">
        <v>0</v>
      </c>
      <c r="H30" s="115"/>
      <c r="I30" s="114">
        <f t="shared" si="2"/>
        <v>17</v>
      </c>
      <c r="J30" s="116">
        <f t="shared" si="3"/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17</v>
      </c>
      <c r="P30" s="120">
        <v>0</v>
      </c>
      <c r="Q30" s="121">
        <v>17</v>
      </c>
    </row>
    <row r="31" spans="1:17" x14ac:dyDescent="0.25">
      <c r="A31" s="118" t="s">
        <v>44</v>
      </c>
      <c r="B31" s="114">
        <v>48</v>
      </c>
      <c r="C31" s="114">
        <f t="shared" si="0"/>
        <v>48</v>
      </c>
      <c r="D31" s="115">
        <v>48</v>
      </c>
      <c r="E31" s="115"/>
      <c r="F31" s="114">
        <f t="shared" si="1"/>
        <v>48</v>
      </c>
      <c r="G31" s="115">
        <v>0</v>
      </c>
      <c r="H31" s="115"/>
      <c r="I31" s="114">
        <f t="shared" si="2"/>
        <v>48</v>
      </c>
      <c r="J31" s="116">
        <f t="shared" si="3"/>
        <v>0</v>
      </c>
      <c r="K31" s="120">
        <v>0</v>
      </c>
      <c r="L31" s="120">
        <v>0</v>
      </c>
      <c r="M31" s="120">
        <v>0</v>
      </c>
      <c r="N31" s="120">
        <v>6</v>
      </c>
      <c r="O31" s="120">
        <v>0</v>
      </c>
      <c r="P31" s="120"/>
      <c r="Q31" s="121">
        <v>48</v>
      </c>
    </row>
    <row r="32" spans="1:17" x14ac:dyDescent="0.25">
      <c r="A32" s="118" t="s">
        <v>344</v>
      </c>
      <c r="B32" s="114">
        <v>207</v>
      </c>
      <c r="C32" s="114">
        <f t="shared" si="0"/>
        <v>198</v>
      </c>
      <c r="D32" s="115">
        <v>198</v>
      </c>
      <c r="E32" s="115">
        <v>0</v>
      </c>
      <c r="F32" s="114">
        <f t="shared" si="1"/>
        <v>198</v>
      </c>
      <c r="G32" s="115">
        <v>9</v>
      </c>
      <c r="H32" s="115"/>
      <c r="I32" s="114">
        <f t="shared" si="2"/>
        <v>207</v>
      </c>
      <c r="J32" s="116">
        <f t="shared" si="3"/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1">
        <v>198</v>
      </c>
    </row>
    <row r="33" spans="1:17" x14ac:dyDescent="0.25">
      <c r="A33" s="118" t="s">
        <v>345</v>
      </c>
      <c r="B33" s="114">
        <v>8</v>
      </c>
      <c r="C33" s="114">
        <f t="shared" si="0"/>
        <v>8</v>
      </c>
      <c r="D33" s="115"/>
      <c r="E33" s="115">
        <v>8</v>
      </c>
      <c r="F33" s="114">
        <f t="shared" si="1"/>
        <v>8</v>
      </c>
      <c r="G33" s="115"/>
      <c r="H33" s="115"/>
      <c r="I33" s="114">
        <f t="shared" si="2"/>
        <v>8</v>
      </c>
      <c r="J33" s="116">
        <f t="shared" si="3"/>
        <v>0</v>
      </c>
      <c r="K33" s="120"/>
      <c r="L33" s="120"/>
      <c r="M33" s="120"/>
      <c r="N33" s="120"/>
      <c r="O33" s="120"/>
      <c r="P33" s="120"/>
      <c r="Q33" s="121"/>
    </row>
    <row r="34" spans="1:17" ht="15.75" thickBot="1" x14ac:dyDescent="0.3">
      <c r="A34" s="122" t="s">
        <v>61</v>
      </c>
      <c r="B34" s="123">
        <v>938</v>
      </c>
      <c r="C34" s="114">
        <f t="shared" si="0"/>
        <v>700</v>
      </c>
      <c r="D34" s="124">
        <v>700</v>
      </c>
      <c r="E34" s="124">
        <v>0</v>
      </c>
      <c r="F34" s="114">
        <f t="shared" si="1"/>
        <v>700</v>
      </c>
      <c r="G34" s="124">
        <v>238</v>
      </c>
      <c r="H34" s="124">
        <v>0</v>
      </c>
      <c r="I34" s="114">
        <f t="shared" si="2"/>
        <v>938</v>
      </c>
      <c r="J34" s="116">
        <f t="shared" si="3"/>
        <v>0</v>
      </c>
      <c r="K34" s="125">
        <v>0</v>
      </c>
      <c r="L34" s="125">
        <v>0</v>
      </c>
      <c r="M34" s="125">
        <v>0</v>
      </c>
      <c r="N34" s="125">
        <v>0</v>
      </c>
      <c r="O34" s="125">
        <v>0</v>
      </c>
      <c r="P34" s="125">
        <v>175</v>
      </c>
      <c r="Q34" s="126">
        <v>0</v>
      </c>
    </row>
    <row r="35" spans="1:17" ht="15.75" thickBot="1" x14ac:dyDescent="0.3">
      <c r="A35" s="127" t="s">
        <v>11</v>
      </c>
      <c r="B35" s="128">
        <f t="shared" ref="B35:Q35" si="4">SUM(B6:B34)</f>
        <v>11864</v>
      </c>
      <c r="C35" s="128">
        <f t="shared" si="4"/>
        <v>10263</v>
      </c>
      <c r="D35" s="129">
        <f t="shared" si="4"/>
        <v>9726</v>
      </c>
      <c r="E35" s="129">
        <f t="shared" si="4"/>
        <v>537</v>
      </c>
      <c r="F35" s="128">
        <f t="shared" si="4"/>
        <v>10263</v>
      </c>
      <c r="G35" s="129">
        <f t="shared" si="4"/>
        <v>1601</v>
      </c>
      <c r="H35" s="129">
        <f t="shared" si="4"/>
        <v>0</v>
      </c>
      <c r="I35" s="128">
        <f t="shared" si="4"/>
        <v>11864</v>
      </c>
      <c r="J35" s="128">
        <f t="shared" si="4"/>
        <v>0</v>
      </c>
      <c r="K35" s="129">
        <f t="shared" si="4"/>
        <v>0</v>
      </c>
      <c r="L35" s="129">
        <f t="shared" si="4"/>
        <v>5120</v>
      </c>
      <c r="M35" s="129">
        <f t="shared" si="4"/>
        <v>580</v>
      </c>
      <c r="N35" s="129">
        <f t="shared" si="4"/>
        <v>2208</v>
      </c>
      <c r="O35" s="129">
        <f t="shared" si="4"/>
        <v>1328</v>
      </c>
      <c r="P35" s="129">
        <f t="shared" si="4"/>
        <v>4630</v>
      </c>
      <c r="Q35" s="130">
        <f t="shared" si="4"/>
        <v>8875</v>
      </c>
    </row>
  </sheetData>
  <mergeCells count="16">
    <mergeCell ref="P1:Q1"/>
    <mergeCell ref="Q4:Q5"/>
    <mergeCell ref="A1:A4"/>
    <mergeCell ref="B2:Q2"/>
    <mergeCell ref="B3:Q3"/>
    <mergeCell ref="B4:B5"/>
    <mergeCell ref="C4:C5"/>
    <mergeCell ref="D4:D5"/>
    <mergeCell ref="E4:E5"/>
    <mergeCell ref="F4:F5"/>
    <mergeCell ref="G4:G5"/>
    <mergeCell ref="H4:H5"/>
    <mergeCell ref="I4:I5"/>
    <mergeCell ref="K4:K5"/>
    <mergeCell ref="L4:O4"/>
    <mergeCell ref="P4:P5"/>
  </mergeCells>
  <pageMargins left="0.7" right="0.7" top="0.75" bottom="0.75" header="0.3" footer="0.3"/>
  <pageSetup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pane ySplit="6" topLeftCell="A7" activePane="bottomLeft" state="frozen"/>
      <selection pane="bottomLeft" activeCell="L11" sqref="L11"/>
    </sheetView>
  </sheetViews>
  <sheetFormatPr defaultRowHeight="15" x14ac:dyDescent="0.25"/>
  <cols>
    <col min="1" max="1" width="6.7109375" bestFit="1" customWidth="1"/>
    <col min="2" max="2" width="23.5703125" customWidth="1"/>
  </cols>
  <sheetData>
    <row r="1" spans="1:8" ht="15.75" thickBot="1" x14ac:dyDescent="0.3">
      <c r="G1" s="350" t="s">
        <v>392</v>
      </c>
      <c r="H1" s="351"/>
    </row>
    <row r="2" spans="1:8" x14ac:dyDescent="0.25">
      <c r="A2" s="352" t="s">
        <v>367</v>
      </c>
      <c r="B2" s="352"/>
      <c r="C2" s="352"/>
      <c r="D2" s="352"/>
      <c r="E2" s="352"/>
      <c r="F2" s="352"/>
      <c r="G2" s="352"/>
      <c r="H2" s="352"/>
    </row>
    <row r="3" spans="1:8" x14ac:dyDescent="0.25">
      <c r="A3" s="131"/>
      <c r="B3" s="131"/>
      <c r="C3" s="131"/>
      <c r="D3" s="131"/>
      <c r="E3" s="131"/>
      <c r="F3" s="131"/>
      <c r="G3" s="131"/>
      <c r="H3" s="131"/>
    </row>
    <row r="4" spans="1:8" ht="49.5" customHeight="1" x14ac:dyDescent="0.25">
      <c r="A4" s="353" t="s">
        <v>248</v>
      </c>
      <c r="B4" s="353" t="s">
        <v>368</v>
      </c>
      <c r="C4" s="353" t="s">
        <v>369</v>
      </c>
      <c r="D4" s="353"/>
      <c r="E4" s="353" t="s">
        <v>370</v>
      </c>
      <c r="F4" s="353"/>
      <c r="G4" s="353" t="s">
        <v>371</v>
      </c>
      <c r="H4" s="353"/>
    </row>
    <row r="5" spans="1:8" ht="42.75" x14ac:dyDescent="0.25">
      <c r="A5" s="353"/>
      <c r="B5" s="353"/>
      <c r="C5" s="132" t="s">
        <v>372</v>
      </c>
      <c r="D5" s="133" t="s">
        <v>373</v>
      </c>
      <c r="E5" s="133" t="s">
        <v>372</v>
      </c>
      <c r="F5" s="133" t="s">
        <v>373</v>
      </c>
      <c r="G5" s="133" t="s">
        <v>372</v>
      </c>
      <c r="H5" s="133" t="s">
        <v>373</v>
      </c>
    </row>
    <row r="6" spans="1:8" x14ac:dyDescent="0.25">
      <c r="A6" s="134">
        <v>1</v>
      </c>
      <c r="B6" s="134">
        <v>2</v>
      </c>
      <c r="C6" s="135">
        <v>3</v>
      </c>
      <c r="D6" s="135">
        <v>4</v>
      </c>
      <c r="E6" s="135">
        <v>5</v>
      </c>
      <c r="F6" s="135">
        <v>6</v>
      </c>
      <c r="G6" s="136" t="s">
        <v>374</v>
      </c>
      <c r="H6" s="136" t="s">
        <v>375</v>
      </c>
    </row>
    <row r="7" spans="1:8" ht="17.25" x14ac:dyDescent="0.3">
      <c r="A7" s="348" t="s">
        <v>376</v>
      </c>
      <c r="B7" s="348"/>
      <c r="C7" s="137"/>
      <c r="D7" s="137"/>
      <c r="E7" s="137"/>
      <c r="F7" s="137"/>
      <c r="G7" s="138"/>
      <c r="H7" s="138"/>
    </row>
    <row r="8" spans="1:8" ht="15" customHeight="1" x14ac:dyDescent="0.25">
      <c r="A8" s="139">
        <v>1</v>
      </c>
      <c r="B8" s="140" t="s">
        <v>377</v>
      </c>
      <c r="C8" s="151">
        <v>6</v>
      </c>
      <c r="D8" s="151">
        <v>6</v>
      </c>
      <c r="E8" s="151">
        <v>148</v>
      </c>
      <c r="F8" s="151">
        <v>93</v>
      </c>
      <c r="G8" s="151">
        <f>+C8+E8</f>
        <v>154</v>
      </c>
      <c r="H8" s="151">
        <f>+D8+F8</f>
        <v>99</v>
      </c>
    </row>
    <row r="9" spans="1:8" ht="15" customHeight="1" x14ac:dyDescent="0.25">
      <c r="A9" s="139">
        <v>2</v>
      </c>
      <c r="B9" s="140" t="s">
        <v>13</v>
      </c>
      <c r="C9" s="151">
        <v>110</v>
      </c>
      <c r="D9" s="151">
        <v>110</v>
      </c>
      <c r="E9" s="151">
        <v>1517</v>
      </c>
      <c r="F9" s="151">
        <v>1517</v>
      </c>
      <c r="G9" s="151">
        <f t="shared" ref="G9:H34" si="0">+C9+E9</f>
        <v>1627</v>
      </c>
      <c r="H9" s="151">
        <f t="shared" si="0"/>
        <v>1627</v>
      </c>
    </row>
    <row r="10" spans="1:8" ht="15" customHeight="1" x14ac:dyDescent="0.25">
      <c r="A10" s="139">
        <v>3</v>
      </c>
      <c r="B10" s="140" t="s">
        <v>14</v>
      </c>
      <c r="C10" s="151"/>
      <c r="D10" s="151"/>
      <c r="E10" s="151">
        <v>9</v>
      </c>
      <c r="F10" s="151">
        <v>3</v>
      </c>
      <c r="G10" s="151">
        <f t="shared" si="0"/>
        <v>9</v>
      </c>
      <c r="H10" s="151">
        <f t="shared" si="0"/>
        <v>3</v>
      </c>
    </row>
    <row r="11" spans="1:8" ht="15" customHeight="1" x14ac:dyDescent="0.25">
      <c r="A11" s="139">
        <v>4</v>
      </c>
      <c r="B11" s="140" t="s">
        <v>15</v>
      </c>
      <c r="C11" s="151">
        <v>32</v>
      </c>
      <c r="D11" s="151">
        <v>32</v>
      </c>
      <c r="E11" s="151">
        <v>728</v>
      </c>
      <c r="F11" s="151">
        <v>728</v>
      </c>
      <c r="G11" s="151">
        <f t="shared" si="0"/>
        <v>760</v>
      </c>
      <c r="H11" s="151">
        <f t="shared" si="0"/>
        <v>760</v>
      </c>
    </row>
    <row r="12" spans="1:8" ht="15" customHeight="1" x14ac:dyDescent="0.25">
      <c r="A12" s="139">
        <v>5</v>
      </c>
      <c r="B12" s="140" t="s">
        <v>16</v>
      </c>
      <c r="C12" s="151">
        <v>206</v>
      </c>
      <c r="D12" s="151">
        <v>206</v>
      </c>
      <c r="E12" s="151">
        <v>3430</v>
      </c>
      <c r="F12" s="151">
        <v>3430</v>
      </c>
      <c r="G12" s="151">
        <f t="shared" si="0"/>
        <v>3636</v>
      </c>
      <c r="H12" s="151">
        <f t="shared" si="0"/>
        <v>3636</v>
      </c>
    </row>
    <row r="13" spans="1:8" ht="15" customHeight="1" x14ac:dyDescent="0.25">
      <c r="A13" s="139">
        <v>6</v>
      </c>
      <c r="B13" s="140" t="s">
        <v>17</v>
      </c>
      <c r="C13" s="151">
        <v>75</v>
      </c>
      <c r="D13" s="151">
        <v>75</v>
      </c>
      <c r="E13" s="151">
        <v>1249</v>
      </c>
      <c r="F13" s="151">
        <v>1249</v>
      </c>
      <c r="G13" s="151">
        <f t="shared" si="0"/>
        <v>1324</v>
      </c>
      <c r="H13" s="151">
        <f t="shared" si="0"/>
        <v>1324</v>
      </c>
    </row>
    <row r="14" spans="1:8" ht="15" customHeight="1" x14ac:dyDescent="0.25">
      <c r="A14" s="139">
        <v>7</v>
      </c>
      <c r="B14" s="140" t="s">
        <v>18</v>
      </c>
      <c r="C14" s="151">
        <v>4</v>
      </c>
      <c r="D14" s="151">
        <v>4</v>
      </c>
      <c r="E14" s="151">
        <v>214</v>
      </c>
      <c r="F14" s="151">
        <v>214</v>
      </c>
      <c r="G14" s="151">
        <f t="shared" si="0"/>
        <v>218</v>
      </c>
      <c r="H14" s="151">
        <f t="shared" si="0"/>
        <v>218</v>
      </c>
    </row>
    <row r="15" spans="1:8" ht="15" customHeight="1" x14ac:dyDescent="0.25">
      <c r="A15" s="139">
        <v>8</v>
      </c>
      <c r="B15" s="140" t="s">
        <v>19</v>
      </c>
      <c r="C15" s="151">
        <v>299</v>
      </c>
      <c r="D15" s="151">
        <v>299</v>
      </c>
      <c r="E15" s="151">
        <v>5904</v>
      </c>
      <c r="F15" s="151">
        <v>5904</v>
      </c>
      <c r="G15" s="151">
        <f t="shared" si="0"/>
        <v>6203</v>
      </c>
      <c r="H15" s="151">
        <f t="shared" si="0"/>
        <v>6203</v>
      </c>
    </row>
    <row r="16" spans="1:8" ht="15" customHeight="1" x14ac:dyDescent="0.25">
      <c r="A16" s="139">
        <v>9</v>
      </c>
      <c r="B16" s="140" t="s">
        <v>20</v>
      </c>
      <c r="C16" s="151">
        <v>5</v>
      </c>
      <c r="D16" s="151">
        <v>5</v>
      </c>
      <c r="E16" s="151">
        <v>87</v>
      </c>
      <c r="F16" s="151">
        <v>37</v>
      </c>
      <c r="G16" s="151">
        <f t="shared" si="0"/>
        <v>92</v>
      </c>
      <c r="H16" s="151">
        <f t="shared" si="0"/>
        <v>42</v>
      </c>
    </row>
    <row r="17" spans="1:8" ht="15" customHeight="1" x14ac:dyDescent="0.25">
      <c r="A17" s="139">
        <v>10</v>
      </c>
      <c r="B17" s="140" t="s">
        <v>21</v>
      </c>
      <c r="C17" s="151">
        <v>9</v>
      </c>
      <c r="D17" s="151">
        <v>9</v>
      </c>
      <c r="E17" s="151">
        <v>124</v>
      </c>
      <c r="F17" s="151">
        <v>124</v>
      </c>
      <c r="G17" s="151">
        <f t="shared" si="0"/>
        <v>133</v>
      </c>
      <c r="H17" s="151">
        <f t="shared" si="0"/>
        <v>133</v>
      </c>
    </row>
    <row r="18" spans="1:8" ht="15" customHeight="1" x14ac:dyDescent="0.25">
      <c r="A18" s="139">
        <v>11</v>
      </c>
      <c r="B18" s="140" t="s">
        <v>378</v>
      </c>
      <c r="C18" s="151">
        <v>5</v>
      </c>
      <c r="D18" s="151">
        <v>5</v>
      </c>
      <c r="E18" s="151">
        <v>165</v>
      </c>
      <c r="F18" s="151">
        <v>132</v>
      </c>
      <c r="G18" s="151">
        <f t="shared" si="0"/>
        <v>170</v>
      </c>
      <c r="H18" s="151">
        <f t="shared" si="0"/>
        <v>137</v>
      </c>
    </row>
    <row r="19" spans="1:8" ht="15" customHeight="1" x14ac:dyDescent="0.25">
      <c r="A19" s="139">
        <v>12</v>
      </c>
      <c r="B19" s="140" t="s">
        <v>379</v>
      </c>
      <c r="C19" s="151">
        <v>14</v>
      </c>
      <c r="D19" s="151">
        <v>14</v>
      </c>
      <c r="E19" s="151">
        <v>1470</v>
      </c>
      <c r="F19" s="151">
        <v>888</v>
      </c>
      <c r="G19" s="151">
        <f t="shared" si="0"/>
        <v>1484</v>
      </c>
      <c r="H19" s="151">
        <f t="shared" si="0"/>
        <v>902</v>
      </c>
    </row>
    <row r="20" spans="1:8" ht="15" customHeight="1" x14ac:dyDescent="0.25">
      <c r="A20" s="139">
        <v>13</v>
      </c>
      <c r="B20" s="140" t="s">
        <v>22</v>
      </c>
      <c r="C20" s="151">
        <v>6</v>
      </c>
      <c r="D20" s="151">
        <v>6</v>
      </c>
      <c r="E20" s="151">
        <v>42</v>
      </c>
      <c r="F20" s="151">
        <v>25</v>
      </c>
      <c r="G20" s="151">
        <f t="shared" si="0"/>
        <v>48</v>
      </c>
      <c r="H20" s="151">
        <f t="shared" si="0"/>
        <v>31</v>
      </c>
    </row>
    <row r="21" spans="1:8" ht="15" customHeight="1" x14ac:dyDescent="0.25">
      <c r="A21" s="139">
        <v>14</v>
      </c>
      <c r="B21" s="140" t="s">
        <v>23</v>
      </c>
      <c r="C21" s="151">
        <v>6</v>
      </c>
      <c r="D21" s="151">
        <v>6</v>
      </c>
      <c r="E21" s="151">
        <v>51</v>
      </c>
      <c r="F21" s="151">
        <v>14</v>
      </c>
      <c r="G21" s="151">
        <f t="shared" si="0"/>
        <v>57</v>
      </c>
      <c r="H21" s="151">
        <f t="shared" si="0"/>
        <v>20</v>
      </c>
    </row>
    <row r="22" spans="1:8" ht="15" customHeight="1" x14ac:dyDescent="0.25">
      <c r="A22" s="139">
        <v>15</v>
      </c>
      <c r="B22" s="140" t="s">
        <v>24</v>
      </c>
      <c r="C22" s="151">
        <v>1</v>
      </c>
      <c r="D22" s="151">
        <v>1</v>
      </c>
      <c r="E22" s="151">
        <v>41</v>
      </c>
      <c r="F22" s="151">
        <v>36</v>
      </c>
      <c r="G22" s="151">
        <f t="shared" si="0"/>
        <v>42</v>
      </c>
      <c r="H22" s="151">
        <f t="shared" si="0"/>
        <v>37</v>
      </c>
    </row>
    <row r="23" spans="1:8" ht="15" customHeight="1" x14ac:dyDescent="0.25">
      <c r="A23" s="139">
        <v>16</v>
      </c>
      <c r="B23" s="140" t="s">
        <v>380</v>
      </c>
      <c r="C23" s="151"/>
      <c r="D23" s="151"/>
      <c r="E23" s="151">
        <v>27</v>
      </c>
      <c r="F23" s="151">
        <v>26</v>
      </c>
      <c r="G23" s="151">
        <f t="shared" si="0"/>
        <v>27</v>
      </c>
      <c r="H23" s="151">
        <f t="shared" si="0"/>
        <v>26</v>
      </c>
    </row>
    <row r="24" spans="1:8" ht="15" customHeight="1" x14ac:dyDescent="0.25">
      <c r="A24" s="139">
        <v>17</v>
      </c>
      <c r="B24" s="140" t="s">
        <v>381</v>
      </c>
      <c r="C24" s="151"/>
      <c r="D24" s="151"/>
      <c r="E24" s="151">
        <v>3</v>
      </c>
      <c r="F24" s="151">
        <v>0</v>
      </c>
      <c r="G24" s="151">
        <f t="shared" si="0"/>
        <v>3</v>
      </c>
      <c r="H24" s="151">
        <f t="shared" si="0"/>
        <v>0</v>
      </c>
    </row>
    <row r="25" spans="1:8" ht="15" customHeight="1" x14ac:dyDescent="0.25">
      <c r="A25" s="139">
        <v>18</v>
      </c>
      <c r="B25" s="140" t="s">
        <v>343</v>
      </c>
      <c r="C25" s="151">
        <v>20</v>
      </c>
      <c r="D25" s="151">
        <v>20</v>
      </c>
      <c r="E25" s="151">
        <v>122</v>
      </c>
      <c r="F25" s="151">
        <v>122</v>
      </c>
      <c r="G25" s="151">
        <f t="shared" si="0"/>
        <v>142</v>
      </c>
      <c r="H25" s="151">
        <f t="shared" si="0"/>
        <v>142</v>
      </c>
    </row>
    <row r="26" spans="1:8" ht="15" customHeight="1" x14ac:dyDescent="0.25">
      <c r="A26" s="139">
        <v>19</v>
      </c>
      <c r="B26" s="140" t="s">
        <v>27</v>
      </c>
      <c r="C26" s="151">
        <v>86</v>
      </c>
      <c r="D26" s="151">
        <v>86</v>
      </c>
      <c r="E26" s="151">
        <v>2085</v>
      </c>
      <c r="F26" s="151">
        <v>1025</v>
      </c>
      <c r="G26" s="151">
        <f t="shared" si="0"/>
        <v>2171</v>
      </c>
      <c r="H26" s="151">
        <f t="shared" si="0"/>
        <v>1111</v>
      </c>
    </row>
    <row r="27" spans="1:8" ht="15" customHeight="1" x14ac:dyDescent="0.25">
      <c r="A27" s="139">
        <v>20</v>
      </c>
      <c r="B27" s="140" t="s">
        <v>338</v>
      </c>
      <c r="C27" s="151">
        <v>8</v>
      </c>
      <c r="D27" s="151">
        <v>8</v>
      </c>
      <c r="E27" s="151">
        <v>68</v>
      </c>
      <c r="F27" s="151">
        <v>6</v>
      </c>
      <c r="G27" s="151">
        <f t="shared" si="0"/>
        <v>76</v>
      </c>
      <c r="H27" s="151">
        <f t="shared" si="0"/>
        <v>14</v>
      </c>
    </row>
    <row r="28" spans="1:8" ht="15" customHeight="1" x14ac:dyDescent="0.25">
      <c r="A28" s="139">
        <v>21</v>
      </c>
      <c r="B28" s="140" t="s">
        <v>40</v>
      </c>
      <c r="C28" s="151">
        <v>616</v>
      </c>
      <c r="D28" s="151">
        <v>616</v>
      </c>
      <c r="E28" s="151">
        <v>9863</v>
      </c>
      <c r="F28" s="151">
        <v>9863</v>
      </c>
      <c r="G28" s="151">
        <f t="shared" si="0"/>
        <v>10479</v>
      </c>
      <c r="H28" s="151">
        <f t="shared" si="0"/>
        <v>10479</v>
      </c>
    </row>
    <row r="29" spans="1:8" ht="15" customHeight="1" x14ac:dyDescent="0.25">
      <c r="A29" s="139">
        <v>22</v>
      </c>
      <c r="B29" s="140" t="s">
        <v>382</v>
      </c>
      <c r="C29" s="151">
        <v>2</v>
      </c>
      <c r="D29" s="151">
        <v>2</v>
      </c>
      <c r="E29" s="151">
        <v>15</v>
      </c>
      <c r="F29" s="151">
        <v>0</v>
      </c>
      <c r="G29" s="151">
        <f t="shared" si="0"/>
        <v>17</v>
      </c>
      <c r="H29" s="151">
        <f t="shared" si="0"/>
        <v>2</v>
      </c>
    </row>
    <row r="30" spans="1:8" ht="15" customHeight="1" x14ac:dyDescent="0.25">
      <c r="A30" s="139">
        <v>23</v>
      </c>
      <c r="B30" s="140" t="s">
        <v>28</v>
      </c>
      <c r="C30" s="151">
        <v>11</v>
      </c>
      <c r="D30" s="151">
        <v>11</v>
      </c>
      <c r="E30" s="151">
        <v>296</v>
      </c>
      <c r="F30" s="151">
        <v>293</v>
      </c>
      <c r="G30" s="151">
        <f t="shared" si="0"/>
        <v>307</v>
      </c>
      <c r="H30" s="151">
        <f t="shared" si="0"/>
        <v>304</v>
      </c>
    </row>
    <row r="31" spans="1:8" ht="15" customHeight="1" x14ac:dyDescent="0.25">
      <c r="A31" s="139">
        <v>24</v>
      </c>
      <c r="B31" s="140" t="s">
        <v>383</v>
      </c>
      <c r="C31" s="151">
        <v>61</v>
      </c>
      <c r="D31" s="151">
        <v>61</v>
      </c>
      <c r="E31" s="151">
        <v>910</v>
      </c>
      <c r="F31" s="151">
        <v>145</v>
      </c>
      <c r="G31" s="151">
        <f t="shared" si="0"/>
        <v>971</v>
      </c>
      <c r="H31" s="151">
        <f t="shared" si="0"/>
        <v>206</v>
      </c>
    </row>
    <row r="32" spans="1:8" ht="15" customHeight="1" x14ac:dyDescent="0.25">
      <c r="A32" s="139">
        <v>25</v>
      </c>
      <c r="B32" s="140" t="s">
        <v>30</v>
      </c>
      <c r="C32" s="151">
        <v>131</v>
      </c>
      <c r="D32" s="151">
        <v>131</v>
      </c>
      <c r="E32" s="151">
        <v>2183</v>
      </c>
      <c r="F32" s="151">
        <v>2183</v>
      </c>
      <c r="G32" s="151">
        <f t="shared" si="0"/>
        <v>2314</v>
      </c>
      <c r="H32" s="151">
        <f t="shared" si="0"/>
        <v>2314</v>
      </c>
    </row>
    <row r="33" spans="1:8" ht="15" customHeight="1" x14ac:dyDescent="0.25">
      <c r="A33" s="139">
        <v>26</v>
      </c>
      <c r="B33" s="140" t="s">
        <v>31</v>
      </c>
      <c r="C33" s="151"/>
      <c r="D33" s="151"/>
      <c r="E33" s="151">
        <v>8</v>
      </c>
      <c r="F33" s="151">
        <v>8</v>
      </c>
      <c r="G33" s="151">
        <f t="shared" si="0"/>
        <v>8</v>
      </c>
      <c r="H33" s="151">
        <f t="shared" si="0"/>
        <v>8</v>
      </c>
    </row>
    <row r="34" spans="1:8" ht="15" customHeight="1" x14ac:dyDescent="0.25">
      <c r="A34" s="139">
        <v>27</v>
      </c>
      <c r="B34" s="140" t="s">
        <v>32</v>
      </c>
      <c r="C34" s="151">
        <v>1</v>
      </c>
      <c r="D34" s="151">
        <v>1</v>
      </c>
      <c r="E34" s="151">
        <v>100</v>
      </c>
      <c r="F34" s="151">
        <v>0</v>
      </c>
      <c r="G34" s="151">
        <f t="shared" si="0"/>
        <v>101</v>
      </c>
      <c r="H34" s="151">
        <f t="shared" si="0"/>
        <v>1</v>
      </c>
    </row>
    <row r="35" spans="1:8" ht="15" customHeight="1" x14ac:dyDescent="0.25">
      <c r="A35" s="141"/>
      <c r="B35" s="150" t="s">
        <v>384</v>
      </c>
      <c r="C35" s="149">
        <f t="shared" ref="C35:H35" si="1">SUM(C8:C34)</f>
        <v>1714</v>
      </c>
      <c r="D35" s="149">
        <f t="shared" si="1"/>
        <v>1714</v>
      </c>
      <c r="E35" s="149">
        <f t="shared" si="1"/>
        <v>30859</v>
      </c>
      <c r="F35" s="149">
        <f t="shared" si="1"/>
        <v>28065</v>
      </c>
      <c r="G35" s="149">
        <f t="shared" si="1"/>
        <v>32573</v>
      </c>
      <c r="H35" s="149">
        <f t="shared" si="1"/>
        <v>29779</v>
      </c>
    </row>
    <row r="36" spans="1:8" ht="15" customHeight="1" x14ac:dyDescent="0.3">
      <c r="A36" s="349" t="s">
        <v>385</v>
      </c>
      <c r="B36" s="349"/>
      <c r="C36" s="138"/>
      <c r="D36" s="138"/>
      <c r="E36" s="138"/>
      <c r="F36" s="138"/>
      <c r="G36" s="138"/>
      <c r="H36" s="138"/>
    </row>
    <row r="37" spans="1:8" ht="15" customHeight="1" x14ac:dyDescent="0.25">
      <c r="A37" s="139">
        <v>28</v>
      </c>
      <c r="B37" s="140" t="s">
        <v>386</v>
      </c>
      <c r="C37" s="151">
        <v>301</v>
      </c>
      <c r="D37" s="151">
        <v>301</v>
      </c>
      <c r="E37" s="151">
        <v>5737</v>
      </c>
      <c r="F37" s="151">
        <v>5737</v>
      </c>
      <c r="G37" s="151">
        <f t="shared" ref="G37:H39" si="2">+C37+E37</f>
        <v>6038</v>
      </c>
      <c r="H37" s="151">
        <f t="shared" si="2"/>
        <v>6038</v>
      </c>
    </row>
    <row r="38" spans="1:8" ht="15" customHeight="1" x14ac:dyDescent="0.25">
      <c r="A38" s="139">
        <v>29</v>
      </c>
      <c r="B38" s="140" t="s">
        <v>387</v>
      </c>
      <c r="C38" s="151">
        <v>484</v>
      </c>
      <c r="D38" s="151">
        <v>484</v>
      </c>
      <c r="E38" s="151">
        <v>7113</v>
      </c>
      <c r="F38" s="151">
        <v>7113</v>
      </c>
      <c r="G38" s="151">
        <f t="shared" si="2"/>
        <v>7597</v>
      </c>
      <c r="H38" s="151">
        <f t="shared" si="2"/>
        <v>7597</v>
      </c>
    </row>
    <row r="39" spans="1:8" ht="15" customHeight="1" x14ac:dyDescent="0.25">
      <c r="A39" s="139">
        <v>30</v>
      </c>
      <c r="B39" s="140" t="s">
        <v>388</v>
      </c>
      <c r="C39" s="151">
        <v>222</v>
      </c>
      <c r="D39" s="151">
        <v>222</v>
      </c>
      <c r="E39" s="151">
        <v>3951</v>
      </c>
      <c r="F39" s="151">
        <v>483</v>
      </c>
      <c r="G39" s="151">
        <f t="shared" si="2"/>
        <v>4173</v>
      </c>
      <c r="H39" s="151">
        <f t="shared" si="2"/>
        <v>705</v>
      </c>
    </row>
    <row r="40" spans="1:8" ht="15" customHeight="1" x14ac:dyDescent="0.25">
      <c r="A40" s="142"/>
      <c r="B40" s="143" t="s">
        <v>384</v>
      </c>
      <c r="C40" s="149">
        <f t="shared" ref="C40:H40" si="3">SUM(C37:C39)</f>
        <v>1007</v>
      </c>
      <c r="D40" s="149">
        <f t="shared" si="3"/>
        <v>1007</v>
      </c>
      <c r="E40" s="149">
        <f t="shared" si="3"/>
        <v>16801</v>
      </c>
      <c r="F40" s="149">
        <f t="shared" si="3"/>
        <v>13333</v>
      </c>
      <c r="G40" s="149">
        <f t="shared" si="3"/>
        <v>17808</v>
      </c>
      <c r="H40" s="149">
        <f t="shared" si="3"/>
        <v>14340</v>
      </c>
    </row>
    <row r="41" spans="1:8" ht="15" customHeight="1" x14ac:dyDescent="0.3">
      <c r="A41" s="349" t="s">
        <v>389</v>
      </c>
      <c r="B41" s="349"/>
      <c r="C41" s="151"/>
      <c r="D41" s="151"/>
      <c r="E41" s="151"/>
      <c r="F41" s="151"/>
      <c r="G41" s="151"/>
      <c r="H41" s="151"/>
    </row>
    <row r="42" spans="1:8" ht="15" customHeight="1" x14ac:dyDescent="0.25">
      <c r="A42" s="139">
        <v>31</v>
      </c>
      <c r="B42" s="144" t="s">
        <v>390</v>
      </c>
      <c r="C42" s="151">
        <v>15</v>
      </c>
      <c r="D42" s="151">
        <v>15</v>
      </c>
      <c r="E42" s="151"/>
      <c r="F42" s="151"/>
      <c r="G42" s="151">
        <f t="shared" ref="G42:H42" si="4">+C42+E42</f>
        <v>15</v>
      </c>
      <c r="H42" s="151">
        <f t="shared" si="4"/>
        <v>15</v>
      </c>
    </row>
    <row r="43" spans="1:8" ht="15" customHeight="1" x14ac:dyDescent="0.25">
      <c r="A43" s="142"/>
      <c r="B43" s="145" t="s">
        <v>384</v>
      </c>
      <c r="C43" s="149">
        <f t="shared" ref="C43:H43" si="5">SUM(C42:C42)</f>
        <v>15</v>
      </c>
      <c r="D43" s="149">
        <f t="shared" si="5"/>
        <v>15</v>
      </c>
      <c r="E43" s="149">
        <f t="shared" si="5"/>
        <v>0</v>
      </c>
      <c r="F43" s="149">
        <f t="shared" si="5"/>
        <v>0</v>
      </c>
      <c r="G43" s="149">
        <f t="shared" si="5"/>
        <v>15</v>
      </c>
      <c r="H43" s="149">
        <f t="shared" si="5"/>
        <v>15</v>
      </c>
    </row>
    <row r="44" spans="1:8" ht="15" customHeight="1" x14ac:dyDescent="0.25">
      <c r="A44" s="142"/>
      <c r="B44" s="146" t="s">
        <v>11</v>
      </c>
      <c r="C44" s="149">
        <f t="shared" ref="C44:H44" si="6">SUM(C35+C40+C43)</f>
        <v>2736</v>
      </c>
      <c r="D44" s="149">
        <f t="shared" si="6"/>
        <v>2736</v>
      </c>
      <c r="E44" s="149">
        <f t="shared" si="6"/>
        <v>47660</v>
      </c>
      <c r="F44" s="149">
        <f t="shared" si="6"/>
        <v>41398</v>
      </c>
      <c r="G44" s="149">
        <f t="shared" si="6"/>
        <v>50396</v>
      </c>
      <c r="H44" s="149">
        <f t="shared" si="6"/>
        <v>44134</v>
      </c>
    </row>
  </sheetData>
  <mergeCells count="10">
    <mergeCell ref="A7:B7"/>
    <mergeCell ref="A36:B36"/>
    <mergeCell ref="A41:B41"/>
    <mergeCell ref="G1:H1"/>
    <mergeCell ref="A2:H2"/>
    <mergeCell ref="A4:A5"/>
    <mergeCell ref="B4:B5"/>
    <mergeCell ref="C4:D4"/>
    <mergeCell ref="E4:F4"/>
    <mergeCell ref="G4:H4"/>
  </mergeCells>
  <pageMargins left="0.7" right="0.7" top="0.75" bottom="0.75" header="0.3" footer="0.3"/>
  <pageSetup scale="9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4.85546875" style="42" bestFit="1" customWidth="1"/>
    <col min="2" max="2" width="13.85546875" style="42" bestFit="1" customWidth="1"/>
    <col min="3" max="3" width="11" style="42" bestFit="1" customWidth="1"/>
    <col min="4" max="4" width="9.140625" style="42"/>
    <col min="5" max="7" width="10" style="42" bestFit="1" customWidth="1"/>
    <col min="8" max="8" width="12" style="42" bestFit="1" customWidth="1"/>
    <col min="9" max="16384" width="9.140625" style="42"/>
  </cols>
  <sheetData>
    <row r="2" spans="1:8" x14ac:dyDescent="0.25">
      <c r="A2" s="354" t="s">
        <v>393</v>
      </c>
      <c r="B2" s="355"/>
      <c r="C2" s="355"/>
      <c r="D2" s="355"/>
      <c r="E2" s="355"/>
      <c r="F2" s="355"/>
      <c r="G2" s="355"/>
      <c r="H2" s="355"/>
    </row>
    <row r="3" spans="1:8" ht="15.75" thickBot="1" x14ac:dyDescent="0.3">
      <c r="A3" s="356" t="s">
        <v>394</v>
      </c>
      <c r="B3" s="357"/>
      <c r="C3" s="357"/>
      <c r="D3" s="357"/>
      <c r="E3" s="357"/>
      <c r="F3" s="357"/>
      <c r="G3" s="357"/>
      <c r="H3" s="357"/>
    </row>
    <row r="4" spans="1:8" ht="18.75" customHeight="1" thickBot="1" x14ac:dyDescent="0.3">
      <c r="A4" s="153"/>
      <c r="B4" s="154"/>
      <c r="C4" s="154"/>
      <c r="D4" s="154"/>
      <c r="E4" s="154"/>
      <c r="F4" s="154"/>
      <c r="G4" s="154"/>
      <c r="H4" s="172" t="s">
        <v>395</v>
      </c>
    </row>
    <row r="5" spans="1:8" ht="86.25" x14ac:dyDescent="0.3">
      <c r="A5" s="235" t="s">
        <v>408</v>
      </c>
      <c r="B5" s="235" t="s">
        <v>624</v>
      </c>
      <c r="C5" s="235" t="s">
        <v>465</v>
      </c>
      <c r="D5" s="235" t="s">
        <v>625</v>
      </c>
      <c r="E5" s="235" t="s">
        <v>626</v>
      </c>
      <c r="F5" s="235" t="s">
        <v>627</v>
      </c>
      <c r="G5" s="235" t="s">
        <v>458</v>
      </c>
      <c r="H5" s="236" t="s">
        <v>628</v>
      </c>
    </row>
    <row r="6" spans="1:8" x14ac:dyDescent="0.25">
      <c r="A6" s="152">
        <v>1</v>
      </c>
      <c r="B6" s="237" t="s">
        <v>453</v>
      </c>
      <c r="C6" s="238">
        <v>1320000</v>
      </c>
      <c r="D6" s="239">
        <v>2023</v>
      </c>
      <c r="E6" s="239">
        <v>268320</v>
      </c>
      <c r="F6" s="239">
        <v>626096</v>
      </c>
      <c r="G6" s="240">
        <f t="shared" ref="G6:G56" si="0">SUM(D6+E6+F6)</f>
        <v>896439</v>
      </c>
      <c r="H6" s="241">
        <f t="shared" ref="H6:H57" si="1">G6/C6*100</f>
        <v>67.912045454545449</v>
      </c>
    </row>
    <row r="7" spans="1:8" x14ac:dyDescent="0.25">
      <c r="A7" s="152">
        <f t="shared" ref="A7:A56" si="2">A6+1</f>
        <v>2</v>
      </c>
      <c r="B7" s="237" t="s">
        <v>543</v>
      </c>
      <c r="C7" s="238">
        <v>230000</v>
      </c>
      <c r="D7" s="239">
        <v>35</v>
      </c>
      <c r="E7" s="239">
        <v>45123</v>
      </c>
      <c r="F7" s="239">
        <v>79189</v>
      </c>
      <c r="G7" s="240">
        <f t="shared" si="0"/>
        <v>124347</v>
      </c>
      <c r="H7" s="241">
        <f t="shared" si="1"/>
        <v>54.063913043478266</v>
      </c>
    </row>
    <row r="8" spans="1:8" x14ac:dyDescent="0.25">
      <c r="A8" s="152">
        <f t="shared" si="2"/>
        <v>3</v>
      </c>
      <c r="B8" s="237" t="s">
        <v>605</v>
      </c>
      <c r="C8" s="238">
        <v>750000</v>
      </c>
      <c r="D8" s="239">
        <v>112</v>
      </c>
      <c r="E8" s="239">
        <v>63918</v>
      </c>
      <c r="F8" s="239">
        <v>326827</v>
      </c>
      <c r="G8" s="240">
        <f t="shared" si="0"/>
        <v>390857</v>
      </c>
      <c r="H8" s="241">
        <f t="shared" si="1"/>
        <v>52.114266666666666</v>
      </c>
    </row>
    <row r="9" spans="1:8" x14ac:dyDescent="0.25">
      <c r="A9" s="152">
        <f t="shared" si="2"/>
        <v>4</v>
      </c>
      <c r="B9" s="237" t="s">
        <v>545</v>
      </c>
      <c r="C9" s="238">
        <v>1000000</v>
      </c>
      <c r="D9" s="239">
        <v>1393</v>
      </c>
      <c r="E9" s="239">
        <v>135949</v>
      </c>
      <c r="F9" s="239">
        <v>318770</v>
      </c>
      <c r="G9" s="240">
        <f t="shared" si="0"/>
        <v>456112</v>
      </c>
      <c r="H9" s="241">
        <f t="shared" si="1"/>
        <v>45.611200000000004</v>
      </c>
    </row>
    <row r="10" spans="1:8" x14ac:dyDescent="0.25">
      <c r="A10" s="152">
        <f t="shared" si="2"/>
        <v>5</v>
      </c>
      <c r="B10" s="152" t="s">
        <v>629</v>
      </c>
      <c r="C10" s="242">
        <v>260000</v>
      </c>
      <c r="D10" s="239">
        <v>56</v>
      </c>
      <c r="E10" s="239">
        <v>14317</v>
      </c>
      <c r="F10" s="239">
        <v>100250</v>
      </c>
      <c r="G10" s="240">
        <f t="shared" si="0"/>
        <v>114623</v>
      </c>
      <c r="H10" s="241">
        <f t="shared" si="1"/>
        <v>44.08576923076923</v>
      </c>
    </row>
    <row r="11" spans="1:8" x14ac:dyDescent="0.25">
      <c r="A11" s="152">
        <f t="shared" si="2"/>
        <v>6</v>
      </c>
      <c r="B11" s="152" t="s">
        <v>538</v>
      </c>
      <c r="C11" s="243">
        <v>630000</v>
      </c>
      <c r="D11" s="239">
        <v>0</v>
      </c>
      <c r="E11" s="239">
        <v>40218</v>
      </c>
      <c r="F11" s="239">
        <v>214524</v>
      </c>
      <c r="G11" s="240">
        <f t="shared" si="0"/>
        <v>254742</v>
      </c>
      <c r="H11" s="241">
        <f t="shared" si="1"/>
        <v>40.435238095238098</v>
      </c>
    </row>
    <row r="12" spans="1:8" x14ac:dyDescent="0.25">
      <c r="A12" s="152">
        <f t="shared" si="2"/>
        <v>7</v>
      </c>
      <c r="B12" s="152" t="s">
        <v>528</v>
      </c>
      <c r="C12" s="243">
        <v>680000</v>
      </c>
      <c r="D12" s="239">
        <v>0</v>
      </c>
      <c r="E12" s="239">
        <v>100702</v>
      </c>
      <c r="F12" s="239">
        <v>167178</v>
      </c>
      <c r="G12" s="240">
        <f t="shared" si="0"/>
        <v>267880</v>
      </c>
      <c r="H12" s="241">
        <f t="shared" si="1"/>
        <v>39.39411764705882</v>
      </c>
    </row>
    <row r="13" spans="1:8" x14ac:dyDescent="0.25">
      <c r="A13" s="152">
        <f t="shared" si="2"/>
        <v>8</v>
      </c>
      <c r="B13" s="152" t="s">
        <v>535</v>
      </c>
      <c r="C13" s="243">
        <v>840000</v>
      </c>
      <c r="D13" s="243">
        <v>1534</v>
      </c>
      <c r="E13" s="243">
        <v>87558</v>
      </c>
      <c r="F13" s="243">
        <v>239081</v>
      </c>
      <c r="G13" s="242">
        <f t="shared" si="0"/>
        <v>328173</v>
      </c>
      <c r="H13" s="241">
        <f t="shared" si="1"/>
        <v>39.068214285714284</v>
      </c>
    </row>
    <row r="14" spans="1:8" x14ac:dyDescent="0.25">
      <c r="A14" s="237">
        <f t="shared" si="2"/>
        <v>9</v>
      </c>
      <c r="B14" s="152" t="s">
        <v>540</v>
      </c>
      <c r="C14" s="243">
        <v>280000</v>
      </c>
      <c r="D14" s="239">
        <v>7</v>
      </c>
      <c r="E14" s="239">
        <v>20063</v>
      </c>
      <c r="F14" s="239">
        <v>83788</v>
      </c>
      <c r="G14" s="240">
        <f t="shared" si="0"/>
        <v>103858</v>
      </c>
      <c r="H14" s="241">
        <f t="shared" si="1"/>
        <v>37.092142857142854</v>
      </c>
    </row>
    <row r="15" spans="1:8" x14ac:dyDescent="0.25">
      <c r="A15" s="152">
        <f t="shared" si="2"/>
        <v>10</v>
      </c>
      <c r="B15" s="237" t="s">
        <v>544</v>
      </c>
      <c r="C15" s="238">
        <v>500000</v>
      </c>
      <c r="D15" s="239">
        <v>562</v>
      </c>
      <c r="E15" s="239">
        <v>44276</v>
      </c>
      <c r="F15" s="239">
        <v>132602</v>
      </c>
      <c r="G15" s="240">
        <f t="shared" si="0"/>
        <v>177440</v>
      </c>
      <c r="H15" s="241">
        <f t="shared" si="1"/>
        <v>35.488</v>
      </c>
    </row>
    <row r="16" spans="1:8" x14ac:dyDescent="0.25">
      <c r="A16" s="152">
        <f t="shared" si="2"/>
        <v>11</v>
      </c>
      <c r="B16" s="237" t="s">
        <v>563</v>
      </c>
      <c r="C16" s="238">
        <v>430000</v>
      </c>
      <c r="D16" s="239">
        <v>299</v>
      </c>
      <c r="E16" s="239">
        <v>33604</v>
      </c>
      <c r="F16" s="239">
        <v>108250</v>
      </c>
      <c r="G16" s="240">
        <f t="shared" si="0"/>
        <v>142153</v>
      </c>
      <c r="H16" s="241">
        <f t="shared" si="1"/>
        <v>33.058837209302325</v>
      </c>
    </row>
    <row r="17" spans="1:8" x14ac:dyDescent="0.25">
      <c r="A17" s="152">
        <f t="shared" si="2"/>
        <v>12</v>
      </c>
      <c r="B17" s="152" t="s">
        <v>532</v>
      </c>
      <c r="C17" s="243">
        <v>950000</v>
      </c>
      <c r="D17" s="239">
        <v>2455</v>
      </c>
      <c r="E17" s="239">
        <v>76889</v>
      </c>
      <c r="F17" s="239">
        <v>224852</v>
      </c>
      <c r="G17" s="240">
        <f t="shared" si="0"/>
        <v>304196</v>
      </c>
      <c r="H17" s="241">
        <f t="shared" si="1"/>
        <v>32.020631578947366</v>
      </c>
    </row>
    <row r="18" spans="1:8" x14ac:dyDescent="0.25">
      <c r="A18" s="152">
        <f t="shared" si="2"/>
        <v>13</v>
      </c>
      <c r="B18" s="237" t="s">
        <v>537</v>
      </c>
      <c r="C18" s="238">
        <v>320000</v>
      </c>
      <c r="D18" s="239">
        <v>0</v>
      </c>
      <c r="E18" s="239">
        <v>22480</v>
      </c>
      <c r="F18" s="239">
        <v>79177</v>
      </c>
      <c r="G18" s="240">
        <f t="shared" si="0"/>
        <v>101657</v>
      </c>
      <c r="H18" s="241">
        <f t="shared" si="1"/>
        <v>31.767812499999998</v>
      </c>
    </row>
    <row r="19" spans="1:8" x14ac:dyDescent="0.25">
      <c r="A19" s="152">
        <f t="shared" si="2"/>
        <v>14</v>
      </c>
      <c r="B19" s="237" t="s">
        <v>606</v>
      </c>
      <c r="C19" s="238">
        <v>440000</v>
      </c>
      <c r="D19" s="239">
        <v>43</v>
      </c>
      <c r="E19" s="239">
        <v>30821</v>
      </c>
      <c r="F19" s="239">
        <v>106388</v>
      </c>
      <c r="G19" s="240">
        <f t="shared" si="0"/>
        <v>137252</v>
      </c>
      <c r="H19" s="241">
        <f t="shared" si="1"/>
        <v>31.193636363636362</v>
      </c>
    </row>
    <row r="20" spans="1:8" x14ac:dyDescent="0.25">
      <c r="A20" s="152">
        <f t="shared" si="2"/>
        <v>15</v>
      </c>
      <c r="B20" s="237" t="s">
        <v>548</v>
      </c>
      <c r="C20" s="238">
        <v>530000</v>
      </c>
      <c r="D20" s="239">
        <v>251</v>
      </c>
      <c r="E20" s="239">
        <v>40976</v>
      </c>
      <c r="F20" s="239">
        <v>113188</v>
      </c>
      <c r="G20" s="240">
        <f t="shared" si="0"/>
        <v>154415</v>
      </c>
      <c r="H20" s="241">
        <f t="shared" si="1"/>
        <v>29.13490566037736</v>
      </c>
    </row>
    <row r="21" spans="1:8" x14ac:dyDescent="0.25">
      <c r="A21" s="152">
        <f t="shared" si="2"/>
        <v>16</v>
      </c>
      <c r="B21" s="237" t="s">
        <v>542</v>
      </c>
      <c r="C21" s="238">
        <v>820000</v>
      </c>
      <c r="D21" s="239">
        <v>138</v>
      </c>
      <c r="E21" s="239">
        <v>32162</v>
      </c>
      <c r="F21" s="239">
        <v>193860</v>
      </c>
      <c r="G21" s="240">
        <f t="shared" si="0"/>
        <v>226160</v>
      </c>
      <c r="H21" s="241">
        <f t="shared" si="1"/>
        <v>27.58048780487805</v>
      </c>
    </row>
    <row r="22" spans="1:8" x14ac:dyDescent="0.25">
      <c r="A22" s="152">
        <f t="shared" si="2"/>
        <v>17</v>
      </c>
      <c r="B22" s="152" t="s">
        <v>630</v>
      </c>
      <c r="C22" s="243">
        <v>230000</v>
      </c>
      <c r="D22" s="239">
        <v>122</v>
      </c>
      <c r="E22" s="239">
        <v>8011</v>
      </c>
      <c r="F22" s="239">
        <v>51828</v>
      </c>
      <c r="G22" s="240">
        <f t="shared" si="0"/>
        <v>59961</v>
      </c>
      <c r="H22" s="241">
        <f t="shared" si="1"/>
        <v>26.07</v>
      </c>
    </row>
    <row r="23" spans="1:8" x14ac:dyDescent="0.25">
      <c r="A23" s="152">
        <f t="shared" si="2"/>
        <v>18</v>
      </c>
      <c r="B23" s="152" t="s">
        <v>533</v>
      </c>
      <c r="C23" s="243">
        <v>300000</v>
      </c>
      <c r="D23" s="239">
        <v>92</v>
      </c>
      <c r="E23" s="239">
        <v>18744</v>
      </c>
      <c r="F23" s="239">
        <v>58825</v>
      </c>
      <c r="G23" s="240">
        <f t="shared" si="0"/>
        <v>77661</v>
      </c>
      <c r="H23" s="241">
        <f t="shared" si="1"/>
        <v>25.887</v>
      </c>
    </row>
    <row r="24" spans="1:8" x14ac:dyDescent="0.25">
      <c r="A24" s="152">
        <f t="shared" si="2"/>
        <v>19</v>
      </c>
      <c r="B24" s="152" t="s">
        <v>616</v>
      </c>
      <c r="C24" s="242">
        <v>700000</v>
      </c>
      <c r="D24" s="239">
        <v>413</v>
      </c>
      <c r="E24" s="239">
        <v>7116</v>
      </c>
      <c r="F24" s="239">
        <v>171172</v>
      </c>
      <c r="G24" s="240">
        <f t="shared" si="0"/>
        <v>178701</v>
      </c>
      <c r="H24" s="241">
        <f t="shared" si="1"/>
        <v>25.528714285714287</v>
      </c>
    </row>
    <row r="25" spans="1:8" x14ac:dyDescent="0.25">
      <c r="A25" s="152">
        <f t="shared" si="2"/>
        <v>20</v>
      </c>
      <c r="B25" s="152" t="s">
        <v>602</v>
      </c>
      <c r="C25" s="243">
        <v>500000</v>
      </c>
      <c r="D25" s="239">
        <v>19</v>
      </c>
      <c r="E25" s="239">
        <v>14429</v>
      </c>
      <c r="F25" s="239">
        <v>111765</v>
      </c>
      <c r="G25" s="240">
        <f t="shared" si="0"/>
        <v>126213</v>
      </c>
      <c r="H25" s="241">
        <f t="shared" si="1"/>
        <v>25.242599999999999</v>
      </c>
    </row>
    <row r="26" spans="1:8" x14ac:dyDescent="0.25">
      <c r="A26" s="152">
        <f t="shared" si="2"/>
        <v>21</v>
      </c>
      <c r="B26" s="152" t="s">
        <v>562</v>
      </c>
      <c r="C26" s="242">
        <v>550000</v>
      </c>
      <c r="D26" s="239">
        <v>945</v>
      </c>
      <c r="E26" s="239">
        <v>41022</v>
      </c>
      <c r="F26" s="239">
        <v>96846</v>
      </c>
      <c r="G26" s="240">
        <f t="shared" si="0"/>
        <v>138813</v>
      </c>
      <c r="H26" s="241">
        <f t="shared" si="1"/>
        <v>25.238727272727274</v>
      </c>
    </row>
    <row r="27" spans="1:8" x14ac:dyDescent="0.25">
      <c r="A27" s="152">
        <f t="shared" si="2"/>
        <v>22</v>
      </c>
      <c r="B27" s="237" t="s">
        <v>552</v>
      </c>
      <c r="C27" s="238">
        <v>800000</v>
      </c>
      <c r="D27" s="239">
        <v>155</v>
      </c>
      <c r="E27" s="239">
        <v>24739</v>
      </c>
      <c r="F27" s="239">
        <v>175212</v>
      </c>
      <c r="G27" s="240">
        <f t="shared" si="0"/>
        <v>200106</v>
      </c>
      <c r="H27" s="241">
        <f t="shared" si="1"/>
        <v>25.013249999999999</v>
      </c>
    </row>
    <row r="28" spans="1:8" x14ac:dyDescent="0.25">
      <c r="A28" s="152">
        <f t="shared" si="2"/>
        <v>23</v>
      </c>
      <c r="B28" s="152" t="s">
        <v>613</v>
      </c>
      <c r="C28" s="242">
        <v>530000</v>
      </c>
      <c r="D28" s="239">
        <v>1695</v>
      </c>
      <c r="E28" s="239">
        <v>23557</v>
      </c>
      <c r="F28" s="239">
        <v>87351</v>
      </c>
      <c r="G28" s="240">
        <f t="shared" si="0"/>
        <v>112603</v>
      </c>
      <c r="H28" s="241">
        <f t="shared" si="1"/>
        <v>21.245849056603774</v>
      </c>
    </row>
    <row r="29" spans="1:8" x14ac:dyDescent="0.25">
      <c r="A29" s="152">
        <f t="shared" si="2"/>
        <v>24</v>
      </c>
      <c r="B29" s="237" t="s">
        <v>608</v>
      </c>
      <c r="C29" s="238">
        <v>540000</v>
      </c>
      <c r="D29" s="239">
        <v>89</v>
      </c>
      <c r="E29" s="239">
        <v>29775</v>
      </c>
      <c r="F29" s="239">
        <v>83077</v>
      </c>
      <c r="G29" s="240">
        <f t="shared" si="0"/>
        <v>112941</v>
      </c>
      <c r="H29" s="241">
        <f t="shared" si="1"/>
        <v>20.914999999999999</v>
      </c>
    </row>
    <row r="30" spans="1:8" x14ac:dyDescent="0.25">
      <c r="A30" s="152">
        <f t="shared" si="2"/>
        <v>25</v>
      </c>
      <c r="B30" s="152" t="s">
        <v>527</v>
      </c>
      <c r="C30" s="243">
        <v>340000</v>
      </c>
      <c r="D30" s="239">
        <v>95</v>
      </c>
      <c r="E30" s="239">
        <v>6444</v>
      </c>
      <c r="F30" s="239">
        <v>60553</v>
      </c>
      <c r="G30" s="240">
        <f t="shared" si="0"/>
        <v>67092</v>
      </c>
      <c r="H30" s="241">
        <f t="shared" si="1"/>
        <v>19.73294117647059</v>
      </c>
    </row>
    <row r="31" spans="1:8" x14ac:dyDescent="0.25">
      <c r="A31" s="152">
        <f t="shared" si="2"/>
        <v>26</v>
      </c>
      <c r="B31" s="152" t="s">
        <v>570</v>
      </c>
      <c r="C31" s="242">
        <v>800000</v>
      </c>
      <c r="D31" s="239">
        <v>49</v>
      </c>
      <c r="E31" s="239">
        <v>29836</v>
      </c>
      <c r="F31" s="239">
        <v>125809</v>
      </c>
      <c r="G31" s="240">
        <f t="shared" si="0"/>
        <v>155694</v>
      </c>
      <c r="H31" s="241">
        <f t="shared" si="1"/>
        <v>19.461749999999999</v>
      </c>
    </row>
    <row r="32" spans="1:8" x14ac:dyDescent="0.25">
      <c r="A32" s="152">
        <f t="shared" si="2"/>
        <v>27</v>
      </c>
      <c r="B32" s="237" t="s">
        <v>554</v>
      </c>
      <c r="C32" s="238">
        <v>340000</v>
      </c>
      <c r="D32" s="239">
        <v>113</v>
      </c>
      <c r="E32" s="239">
        <v>15824</v>
      </c>
      <c r="F32" s="239">
        <v>48319</v>
      </c>
      <c r="G32" s="240">
        <f t="shared" si="0"/>
        <v>64256</v>
      </c>
      <c r="H32" s="241">
        <f t="shared" si="1"/>
        <v>18.898823529411764</v>
      </c>
    </row>
    <row r="33" spans="1:8" x14ac:dyDescent="0.25">
      <c r="A33" s="152">
        <f t="shared" si="2"/>
        <v>28</v>
      </c>
      <c r="B33" s="152" t="s">
        <v>530</v>
      </c>
      <c r="C33" s="243">
        <v>630000</v>
      </c>
      <c r="D33" s="239">
        <v>63</v>
      </c>
      <c r="E33" s="239">
        <v>31511</v>
      </c>
      <c r="F33" s="239">
        <v>81928</v>
      </c>
      <c r="G33" s="240">
        <f t="shared" si="0"/>
        <v>113502</v>
      </c>
      <c r="H33" s="241">
        <f t="shared" si="1"/>
        <v>18.016190476190477</v>
      </c>
    </row>
    <row r="34" spans="1:8" x14ac:dyDescent="0.25">
      <c r="A34" s="152">
        <f t="shared" si="2"/>
        <v>29</v>
      </c>
      <c r="B34" s="152" t="s">
        <v>600</v>
      </c>
      <c r="C34" s="243">
        <v>700000</v>
      </c>
      <c r="D34" s="239">
        <v>730</v>
      </c>
      <c r="E34" s="239">
        <v>12130</v>
      </c>
      <c r="F34" s="239">
        <v>111840</v>
      </c>
      <c r="G34" s="240">
        <f t="shared" si="0"/>
        <v>124700</v>
      </c>
      <c r="H34" s="241">
        <f t="shared" si="1"/>
        <v>17.814285714285713</v>
      </c>
    </row>
    <row r="35" spans="1:8" x14ac:dyDescent="0.25">
      <c r="A35" s="152">
        <f t="shared" si="2"/>
        <v>30</v>
      </c>
      <c r="B35" s="237" t="s">
        <v>456</v>
      </c>
      <c r="C35" s="238">
        <v>540000</v>
      </c>
      <c r="D35" s="240">
        <v>0</v>
      </c>
      <c r="E35" s="240">
        <v>28313</v>
      </c>
      <c r="F35" s="240">
        <v>67551</v>
      </c>
      <c r="G35" s="240">
        <f t="shared" si="0"/>
        <v>95864</v>
      </c>
      <c r="H35" s="241">
        <f t="shared" si="1"/>
        <v>17.752592592592592</v>
      </c>
    </row>
    <row r="36" spans="1:8" x14ac:dyDescent="0.25">
      <c r="A36" s="152">
        <f t="shared" si="2"/>
        <v>31</v>
      </c>
      <c r="B36" s="152" t="s">
        <v>539</v>
      </c>
      <c r="C36" s="243">
        <v>880000</v>
      </c>
      <c r="D36" s="239">
        <v>219</v>
      </c>
      <c r="E36" s="239">
        <v>47759</v>
      </c>
      <c r="F36" s="239">
        <v>101207</v>
      </c>
      <c r="G36" s="240">
        <f t="shared" si="0"/>
        <v>149185</v>
      </c>
      <c r="H36" s="241">
        <f t="shared" si="1"/>
        <v>16.952840909090909</v>
      </c>
    </row>
    <row r="37" spans="1:8" x14ac:dyDescent="0.25">
      <c r="A37" s="152">
        <f t="shared" si="2"/>
        <v>32</v>
      </c>
      <c r="B37" s="237" t="s">
        <v>607</v>
      </c>
      <c r="C37" s="238">
        <v>410000</v>
      </c>
      <c r="D37" s="239">
        <v>47</v>
      </c>
      <c r="E37" s="239">
        <v>7761</v>
      </c>
      <c r="F37" s="239">
        <v>61541</v>
      </c>
      <c r="G37" s="240">
        <f t="shared" si="0"/>
        <v>69349</v>
      </c>
      <c r="H37" s="241">
        <f t="shared" si="1"/>
        <v>16.914390243902439</v>
      </c>
    </row>
    <row r="38" spans="1:8" x14ac:dyDescent="0.25">
      <c r="A38" s="152">
        <f t="shared" si="2"/>
        <v>33</v>
      </c>
      <c r="B38" s="237" t="s">
        <v>454</v>
      </c>
      <c r="C38" s="238">
        <v>600000</v>
      </c>
      <c r="D38" s="244">
        <v>41</v>
      </c>
      <c r="E38" s="244">
        <v>29132</v>
      </c>
      <c r="F38" s="244">
        <v>70824</v>
      </c>
      <c r="G38" s="244">
        <f t="shared" si="0"/>
        <v>99997</v>
      </c>
      <c r="H38" s="241">
        <f t="shared" si="1"/>
        <v>16.666166666666669</v>
      </c>
    </row>
    <row r="39" spans="1:8" x14ac:dyDescent="0.25">
      <c r="A39" s="152">
        <f t="shared" si="2"/>
        <v>34</v>
      </c>
      <c r="B39" s="152" t="s">
        <v>455</v>
      </c>
      <c r="C39" s="242">
        <v>590000</v>
      </c>
      <c r="D39" s="239">
        <v>159</v>
      </c>
      <c r="E39" s="239">
        <v>18853</v>
      </c>
      <c r="F39" s="239">
        <v>79258</v>
      </c>
      <c r="G39" s="240">
        <f t="shared" si="0"/>
        <v>98270</v>
      </c>
      <c r="H39" s="241">
        <f t="shared" si="1"/>
        <v>16.655932203389831</v>
      </c>
    </row>
    <row r="40" spans="1:8" x14ac:dyDescent="0.25">
      <c r="A40" s="152">
        <f t="shared" si="2"/>
        <v>35</v>
      </c>
      <c r="B40" s="152" t="s">
        <v>601</v>
      </c>
      <c r="C40" s="243">
        <v>500000</v>
      </c>
      <c r="D40" s="239">
        <v>52</v>
      </c>
      <c r="E40" s="239">
        <v>10140</v>
      </c>
      <c r="F40" s="239">
        <v>71520</v>
      </c>
      <c r="G40" s="240">
        <f t="shared" si="0"/>
        <v>81712</v>
      </c>
      <c r="H40" s="241">
        <f t="shared" si="1"/>
        <v>16.342400000000001</v>
      </c>
    </row>
    <row r="41" spans="1:8" x14ac:dyDescent="0.25">
      <c r="A41" s="152">
        <f t="shared" si="2"/>
        <v>36</v>
      </c>
      <c r="B41" s="152" t="s">
        <v>525</v>
      </c>
      <c r="C41" s="243">
        <v>300000</v>
      </c>
      <c r="D41" s="239">
        <v>32</v>
      </c>
      <c r="E41" s="239">
        <v>14089</v>
      </c>
      <c r="F41" s="239">
        <v>34036</v>
      </c>
      <c r="G41" s="240">
        <f t="shared" si="0"/>
        <v>48157</v>
      </c>
      <c r="H41" s="241">
        <f t="shared" si="1"/>
        <v>16.052333333333333</v>
      </c>
    </row>
    <row r="42" spans="1:8" x14ac:dyDescent="0.25">
      <c r="A42" s="152">
        <f t="shared" si="2"/>
        <v>37</v>
      </c>
      <c r="B42" s="237" t="s">
        <v>547</v>
      </c>
      <c r="C42" s="238">
        <v>520000</v>
      </c>
      <c r="D42" s="239">
        <v>368</v>
      </c>
      <c r="E42" s="239">
        <v>20519</v>
      </c>
      <c r="F42" s="239">
        <v>62238</v>
      </c>
      <c r="G42" s="240">
        <f t="shared" si="0"/>
        <v>83125</v>
      </c>
      <c r="H42" s="241">
        <f t="shared" si="1"/>
        <v>15.985576923076922</v>
      </c>
    </row>
    <row r="43" spans="1:8" x14ac:dyDescent="0.25">
      <c r="A43" s="152">
        <f t="shared" si="2"/>
        <v>38</v>
      </c>
      <c r="B43" s="152" t="s">
        <v>526</v>
      </c>
      <c r="C43" s="243">
        <v>300000</v>
      </c>
      <c r="D43" s="239">
        <v>425</v>
      </c>
      <c r="E43" s="239">
        <v>12376</v>
      </c>
      <c r="F43" s="239">
        <v>32767</v>
      </c>
      <c r="G43" s="240">
        <f t="shared" si="0"/>
        <v>45568</v>
      </c>
      <c r="H43" s="241">
        <f t="shared" si="1"/>
        <v>15.189333333333332</v>
      </c>
    </row>
    <row r="44" spans="1:8" x14ac:dyDescent="0.25">
      <c r="A44" s="152">
        <f t="shared" si="2"/>
        <v>39</v>
      </c>
      <c r="B44" s="237" t="s">
        <v>529</v>
      </c>
      <c r="C44" s="238">
        <v>560000</v>
      </c>
      <c r="D44" s="239">
        <v>440</v>
      </c>
      <c r="E44" s="239">
        <v>19636</v>
      </c>
      <c r="F44" s="239">
        <v>64796</v>
      </c>
      <c r="G44" s="240">
        <f t="shared" si="0"/>
        <v>84872</v>
      </c>
      <c r="H44" s="241">
        <f t="shared" si="1"/>
        <v>15.155714285714286</v>
      </c>
    </row>
    <row r="45" spans="1:8" x14ac:dyDescent="0.25">
      <c r="A45" s="152">
        <f t="shared" si="2"/>
        <v>40</v>
      </c>
      <c r="B45" s="152" t="s">
        <v>611</v>
      </c>
      <c r="C45" s="242">
        <v>950000</v>
      </c>
      <c r="D45" s="239">
        <v>353</v>
      </c>
      <c r="E45" s="239">
        <v>36934</v>
      </c>
      <c r="F45" s="239">
        <v>97268</v>
      </c>
      <c r="G45" s="240">
        <f t="shared" si="0"/>
        <v>134555</v>
      </c>
      <c r="H45" s="241">
        <f t="shared" si="1"/>
        <v>14.163684210526315</v>
      </c>
    </row>
    <row r="46" spans="1:8" x14ac:dyDescent="0.25">
      <c r="A46" s="152">
        <f t="shared" si="2"/>
        <v>41</v>
      </c>
      <c r="B46" s="237" t="s">
        <v>550</v>
      </c>
      <c r="C46" s="238">
        <v>420000</v>
      </c>
      <c r="D46" s="239">
        <v>55</v>
      </c>
      <c r="E46" s="239">
        <v>19259</v>
      </c>
      <c r="F46" s="239">
        <v>39151</v>
      </c>
      <c r="G46" s="240">
        <f t="shared" si="0"/>
        <v>58465</v>
      </c>
      <c r="H46" s="241">
        <f t="shared" si="1"/>
        <v>13.920238095238094</v>
      </c>
    </row>
    <row r="47" spans="1:8" x14ac:dyDescent="0.25">
      <c r="A47" s="152">
        <f t="shared" si="2"/>
        <v>42</v>
      </c>
      <c r="B47" s="237" t="s">
        <v>609</v>
      </c>
      <c r="C47" s="238">
        <v>620000</v>
      </c>
      <c r="D47" s="239">
        <v>559</v>
      </c>
      <c r="E47" s="239">
        <v>15391</v>
      </c>
      <c r="F47" s="239">
        <v>68739</v>
      </c>
      <c r="G47" s="240">
        <f t="shared" si="0"/>
        <v>84689</v>
      </c>
      <c r="H47" s="241">
        <f t="shared" si="1"/>
        <v>13.659516129032259</v>
      </c>
    </row>
    <row r="48" spans="1:8" x14ac:dyDescent="0.25">
      <c r="A48" s="152">
        <f t="shared" si="2"/>
        <v>43</v>
      </c>
      <c r="B48" s="237" t="s">
        <v>546</v>
      </c>
      <c r="C48" s="238">
        <v>410000</v>
      </c>
      <c r="D48" s="240">
        <v>94</v>
      </c>
      <c r="E48" s="240">
        <v>15536</v>
      </c>
      <c r="F48" s="240">
        <v>40103</v>
      </c>
      <c r="G48" s="240">
        <f t="shared" si="0"/>
        <v>55733</v>
      </c>
      <c r="H48" s="241">
        <f t="shared" si="1"/>
        <v>13.593414634146342</v>
      </c>
    </row>
    <row r="49" spans="1:8" x14ac:dyDescent="0.25">
      <c r="A49" s="152">
        <f t="shared" si="2"/>
        <v>44</v>
      </c>
      <c r="B49" s="152" t="s">
        <v>615</v>
      </c>
      <c r="C49" s="242">
        <v>380000</v>
      </c>
      <c r="D49" s="239">
        <v>43</v>
      </c>
      <c r="E49" s="239">
        <v>6249</v>
      </c>
      <c r="F49" s="239">
        <v>37192</v>
      </c>
      <c r="G49" s="240">
        <f t="shared" si="0"/>
        <v>43484</v>
      </c>
      <c r="H49" s="241">
        <f t="shared" si="1"/>
        <v>11.443157894736842</v>
      </c>
    </row>
    <row r="50" spans="1:8" x14ac:dyDescent="0.25">
      <c r="A50" s="152">
        <f t="shared" si="2"/>
        <v>45</v>
      </c>
      <c r="B50" s="152" t="s">
        <v>631</v>
      </c>
      <c r="C50" s="242">
        <v>280000</v>
      </c>
      <c r="D50" s="239">
        <v>30</v>
      </c>
      <c r="E50" s="239">
        <v>3071</v>
      </c>
      <c r="F50" s="239">
        <v>26657</v>
      </c>
      <c r="G50" s="240">
        <f t="shared" si="0"/>
        <v>29758</v>
      </c>
      <c r="H50" s="241">
        <f t="shared" si="1"/>
        <v>10.627857142857144</v>
      </c>
    </row>
    <row r="51" spans="1:8" x14ac:dyDescent="0.25">
      <c r="A51" s="152">
        <f t="shared" si="2"/>
        <v>46</v>
      </c>
      <c r="B51" s="152" t="s">
        <v>618</v>
      </c>
      <c r="C51" s="242">
        <v>480000</v>
      </c>
      <c r="D51" s="243">
        <v>50</v>
      </c>
      <c r="E51" s="243">
        <v>11034</v>
      </c>
      <c r="F51" s="243">
        <v>38778</v>
      </c>
      <c r="G51" s="242">
        <f t="shared" si="0"/>
        <v>49862</v>
      </c>
      <c r="H51" s="241">
        <f t="shared" si="1"/>
        <v>10.387916666666666</v>
      </c>
    </row>
    <row r="52" spans="1:8" x14ac:dyDescent="0.25">
      <c r="A52" s="152">
        <f t="shared" si="2"/>
        <v>47</v>
      </c>
      <c r="B52" s="152" t="s">
        <v>617</v>
      </c>
      <c r="C52" s="242">
        <v>450000</v>
      </c>
      <c r="D52" s="239">
        <v>35</v>
      </c>
      <c r="E52" s="239">
        <v>11433</v>
      </c>
      <c r="F52" s="239">
        <v>34657</v>
      </c>
      <c r="G52" s="240">
        <f t="shared" si="0"/>
        <v>46125</v>
      </c>
      <c r="H52" s="241">
        <f t="shared" si="1"/>
        <v>10.25</v>
      </c>
    </row>
    <row r="53" spans="1:8" x14ac:dyDescent="0.25">
      <c r="A53" s="152">
        <f t="shared" si="2"/>
        <v>48</v>
      </c>
      <c r="B53" s="152" t="s">
        <v>619</v>
      </c>
      <c r="C53" s="242">
        <v>580000</v>
      </c>
      <c r="D53" s="239">
        <v>36</v>
      </c>
      <c r="E53" s="239">
        <v>2785</v>
      </c>
      <c r="F53" s="239">
        <v>55279</v>
      </c>
      <c r="G53" s="240">
        <f t="shared" si="0"/>
        <v>58100</v>
      </c>
      <c r="H53" s="241">
        <f t="shared" si="1"/>
        <v>10.017241379310345</v>
      </c>
    </row>
    <row r="54" spans="1:8" x14ac:dyDescent="0.25">
      <c r="A54" s="152">
        <f t="shared" si="2"/>
        <v>49</v>
      </c>
      <c r="B54" s="237" t="s">
        <v>560</v>
      </c>
      <c r="C54" s="238">
        <v>900000</v>
      </c>
      <c r="D54" s="244">
        <v>463</v>
      </c>
      <c r="E54" s="244">
        <v>18067</v>
      </c>
      <c r="F54" s="244">
        <v>71333</v>
      </c>
      <c r="G54" s="244">
        <f t="shared" si="0"/>
        <v>89863</v>
      </c>
      <c r="H54" s="241">
        <f t="shared" si="1"/>
        <v>9.9847777777777775</v>
      </c>
    </row>
    <row r="55" spans="1:8" x14ac:dyDescent="0.25">
      <c r="A55" s="152">
        <f t="shared" si="2"/>
        <v>50</v>
      </c>
      <c r="B55" s="237" t="s">
        <v>610</v>
      </c>
      <c r="C55" s="238">
        <v>950000</v>
      </c>
      <c r="D55" s="242">
        <v>313</v>
      </c>
      <c r="E55" s="242">
        <v>21908</v>
      </c>
      <c r="F55" s="242">
        <v>72422</v>
      </c>
      <c r="G55" s="240">
        <f t="shared" si="0"/>
        <v>94643</v>
      </c>
      <c r="H55" s="241">
        <f t="shared" si="1"/>
        <v>9.9624210526315782</v>
      </c>
    </row>
    <row r="56" spans="1:8" ht="15.75" thickBot="1" x14ac:dyDescent="0.3">
      <c r="A56" s="245">
        <f t="shared" si="2"/>
        <v>51</v>
      </c>
      <c r="B56" s="245" t="s">
        <v>531</v>
      </c>
      <c r="C56" s="246">
        <v>700000</v>
      </c>
      <c r="D56" s="247">
        <v>252</v>
      </c>
      <c r="E56" s="247">
        <v>7277</v>
      </c>
      <c r="F56" s="247">
        <v>60444</v>
      </c>
      <c r="G56" s="247">
        <f t="shared" si="0"/>
        <v>67973</v>
      </c>
      <c r="H56" s="248">
        <f t="shared" si="1"/>
        <v>9.7104285714285705</v>
      </c>
    </row>
    <row r="57" spans="1:8" ht="15.75" thickBot="1" x14ac:dyDescent="0.3">
      <c r="A57" s="249"/>
      <c r="B57" s="250" t="s">
        <v>11</v>
      </c>
      <c r="C57" s="251">
        <f>SUM(C6:C56)</f>
        <v>29260000</v>
      </c>
      <c r="D57" s="251">
        <f t="shared" ref="D57:G57" si="3">SUM(D6:D56)</f>
        <v>17554</v>
      </c>
      <c r="E57" s="251">
        <f t="shared" si="3"/>
        <v>1698036</v>
      </c>
      <c r="F57" s="251">
        <f t="shared" si="3"/>
        <v>5666306</v>
      </c>
      <c r="G57" s="251">
        <f t="shared" si="3"/>
        <v>7381896</v>
      </c>
      <c r="H57" s="252">
        <f t="shared" si="1"/>
        <v>25.228626110731373</v>
      </c>
    </row>
  </sheetData>
  <mergeCells count="2">
    <mergeCell ref="A2:H2"/>
    <mergeCell ref="A3:H3"/>
  </mergeCells>
  <pageMargins left="0.7" right="0.7" top="0.75" bottom="0.75" header="0.3" footer="0.3"/>
  <pageSetup scale="9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G1" sqref="G1:H1048576"/>
    </sheetView>
  </sheetViews>
  <sheetFormatPr defaultRowHeight="15" x14ac:dyDescent="0.25"/>
  <cols>
    <col min="1" max="1" width="7.7109375" bestFit="1" customWidth="1"/>
    <col min="2" max="2" width="32.42578125" customWidth="1"/>
    <col min="3" max="3" width="11.28515625" customWidth="1"/>
    <col min="4" max="4" width="13.85546875" customWidth="1"/>
    <col min="5" max="5" width="15.5703125" customWidth="1"/>
    <col min="6" max="6" width="16.85546875" customWidth="1"/>
    <col min="7" max="7" width="15.42578125" customWidth="1"/>
    <col min="8" max="8" width="14" customWidth="1"/>
  </cols>
  <sheetData>
    <row r="1" spans="1:8" ht="15.75" thickBot="1" x14ac:dyDescent="0.3">
      <c r="H1" s="172" t="s">
        <v>459</v>
      </c>
    </row>
    <row r="2" spans="1:8" ht="20.25" x14ac:dyDescent="0.25">
      <c r="A2" s="362" t="s">
        <v>436</v>
      </c>
      <c r="B2" s="362"/>
      <c r="C2" s="362"/>
      <c r="D2" s="362"/>
      <c r="E2" s="362"/>
      <c r="F2" s="362"/>
      <c r="G2" s="362"/>
      <c r="H2" s="362"/>
    </row>
    <row r="3" spans="1:8" ht="18" x14ac:dyDescent="0.25">
      <c r="A3" s="363" t="s">
        <v>437</v>
      </c>
      <c r="B3" s="363"/>
      <c r="C3" s="363"/>
      <c r="D3" s="363"/>
      <c r="E3" s="363"/>
      <c r="F3" s="363"/>
      <c r="G3" s="363"/>
      <c r="H3" s="363"/>
    </row>
    <row r="4" spans="1:8" x14ac:dyDescent="0.25">
      <c r="A4" s="364" t="s">
        <v>438</v>
      </c>
      <c r="B4" s="364" t="s">
        <v>439</v>
      </c>
      <c r="C4" s="364" t="s">
        <v>440</v>
      </c>
      <c r="D4" s="364" t="s">
        <v>441</v>
      </c>
      <c r="E4" s="364" t="s">
        <v>442</v>
      </c>
      <c r="F4" s="364" t="s">
        <v>443</v>
      </c>
      <c r="G4" s="364" t="s">
        <v>444</v>
      </c>
      <c r="H4" s="365" t="s">
        <v>445</v>
      </c>
    </row>
    <row r="5" spans="1:8" ht="37.5" customHeight="1" x14ac:dyDescent="0.25">
      <c r="A5" s="364"/>
      <c r="B5" s="364"/>
      <c r="C5" s="364"/>
      <c r="D5" s="364"/>
      <c r="E5" s="364"/>
      <c r="F5" s="364"/>
      <c r="G5" s="364"/>
      <c r="H5" s="365"/>
    </row>
    <row r="6" spans="1:8" ht="18" x14ac:dyDescent="0.25">
      <c r="A6" s="358" t="s">
        <v>446</v>
      </c>
      <c r="B6" s="359"/>
      <c r="C6" s="359"/>
      <c r="D6" s="359"/>
      <c r="E6" s="359"/>
      <c r="F6" s="359"/>
      <c r="G6" s="359"/>
      <c r="H6" s="359"/>
    </row>
    <row r="7" spans="1:8" ht="18" customHeight="1" x14ac:dyDescent="0.25">
      <c r="A7" s="164">
        <v>1</v>
      </c>
      <c r="B7" s="165" t="s">
        <v>24</v>
      </c>
      <c r="C7" s="164">
        <v>21</v>
      </c>
      <c r="D7" s="164">
        <v>1255</v>
      </c>
      <c r="E7" s="164">
        <v>1505</v>
      </c>
      <c r="F7" s="164">
        <v>953</v>
      </c>
      <c r="G7" s="166">
        <v>652</v>
      </c>
      <c r="H7" s="167">
        <f t="shared" ref="H7:H17" si="0">G7*100/D7</f>
        <v>51.952191235059757</v>
      </c>
    </row>
    <row r="8" spans="1:8" ht="18" customHeight="1" x14ac:dyDescent="0.25">
      <c r="A8" s="164">
        <v>2</v>
      </c>
      <c r="B8" s="165" t="s">
        <v>343</v>
      </c>
      <c r="C8" s="164">
        <v>35</v>
      </c>
      <c r="D8" s="164">
        <v>2092</v>
      </c>
      <c r="E8" s="164">
        <v>2515</v>
      </c>
      <c r="F8" s="164">
        <v>1559</v>
      </c>
      <c r="G8" s="166">
        <v>1060</v>
      </c>
      <c r="H8" s="167">
        <f t="shared" si="0"/>
        <v>50.669216061185466</v>
      </c>
    </row>
    <row r="9" spans="1:8" ht="18" customHeight="1" x14ac:dyDescent="0.25">
      <c r="A9" s="164">
        <v>3</v>
      </c>
      <c r="B9" s="165" t="s">
        <v>17</v>
      </c>
      <c r="C9" s="164">
        <v>90</v>
      </c>
      <c r="D9" s="164">
        <v>5380</v>
      </c>
      <c r="E9" s="164">
        <v>9547</v>
      </c>
      <c r="F9" s="164">
        <v>5610</v>
      </c>
      <c r="G9" s="166">
        <v>4227</v>
      </c>
      <c r="H9" s="167">
        <f t="shared" si="0"/>
        <v>78.568773234200748</v>
      </c>
    </row>
    <row r="10" spans="1:8" ht="18" customHeight="1" x14ac:dyDescent="0.25">
      <c r="A10" s="164">
        <v>4</v>
      </c>
      <c r="B10" s="165" t="s">
        <v>30</v>
      </c>
      <c r="C10" s="164">
        <v>175</v>
      </c>
      <c r="D10" s="164">
        <v>10460</v>
      </c>
      <c r="E10" s="164">
        <v>13326</v>
      </c>
      <c r="F10" s="164">
        <v>9201</v>
      </c>
      <c r="G10" s="166">
        <v>6096</v>
      </c>
      <c r="H10" s="167">
        <f t="shared" si="0"/>
        <v>58.279158699808796</v>
      </c>
    </row>
    <row r="11" spans="1:8" ht="18" customHeight="1" x14ac:dyDescent="0.25">
      <c r="A11" s="164">
        <v>5</v>
      </c>
      <c r="B11" s="165" t="s">
        <v>40</v>
      </c>
      <c r="C11" s="164">
        <v>685</v>
      </c>
      <c r="D11" s="164">
        <v>40944</v>
      </c>
      <c r="E11" s="164">
        <v>60766</v>
      </c>
      <c r="F11" s="164">
        <v>36929</v>
      </c>
      <c r="G11" s="166">
        <v>30992</v>
      </c>
      <c r="H11" s="167">
        <f t="shared" si="0"/>
        <v>75.693630324345449</v>
      </c>
    </row>
    <row r="12" spans="1:8" ht="18" customHeight="1" x14ac:dyDescent="0.25">
      <c r="A12" s="164">
        <v>6</v>
      </c>
      <c r="B12" s="165" t="s">
        <v>28</v>
      </c>
      <c r="C12" s="164">
        <v>33</v>
      </c>
      <c r="D12" s="164">
        <v>1973</v>
      </c>
      <c r="E12" s="164">
        <v>3072</v>
      </c>
      <c r="F12" s="164">
        <v>2267</v>
      </c>
      <c r="G12" s="166">
        <v>1493</v>
      </c>
      <c r="H12" s="167">
        <f t="shared" si="0"/>
        <v>75.671566142929549</v>
      </c>
    </row>
    <row r="13" spans="1:8" ht="18" customHeight="1" x14ac:dyDescent="0.25">
      <c r="A13" s="164">
        <v>7</v>
      </c>
      <c r="B13" s="165" t="s">
        <v>16</v>
      </c>
      <c r="C13" s="164">
        <v>267</v>
      </c>
      <c r="D13" s="164">
        <v>15959</v>
      </c>
      <c r="E13" s="164">
        <v>26108</v>
      </c>
      <c r="F13" s="164">
        <v>18477</v>
      </c>
      <c r="G13" s="166">
        <v>14263</v>
      </c>
      <c r="H13" s="167">
        <f t="shared" si="0"/>
        <v>89.372767717275522</v>
      </c>
    </row>
    <row r="14" spans="1:8" ht="18" customHeight="1" x14ac:dyDescent="0.25">
      <c r="A14" s="164">
        <v>8</v>
      </c>
      <c r="B14" s="165" t="s">
        <v>19</v>
      </c>
      <c r="C14" s="164">
        <v>376</v>
      </c>
      <c r="D14" s="164">
        <v>22475</v>
      </c>
      <c r="E14" s="164">
        <v>35119</v>
      </c>
      <c r="F14" s="164">
        <v>23469</v>
      </c>
      <c r="G14" s="166">
        <v>16956</v>
      </c>
      <c r="H14" s="167">
        <f t="shared" si="0"/>
        <v>75.443826473859843</v>
      </c>
    </row>
    <row r="15" spans="1:8" ht="18" customHeight="1" x14ac:dyDescent="0.25">
      <c r="A15" s="164">
        <v>9</v>
      </c>
      <c r="B15" s="165" t="s">
        <v>15</v>
      </c>
      <c r="C15" s="164">
        <v>98</v>
      </c>
      <c r="D15" s="164">
        <v>5858</v>
      </c>
      <c r="E15" s="164">
        <v>9596</v>
      </c>
      <c r="F15" s="164">
        <v>6727</v>
      </c>
      <c r="G15" s="166">
        <v>5218</v>
      </c>
      <c r="H15" s="167">
        <f t="shared" si="0"/>
        <v>89.074769545920105</v>
      </c>
    </row>
    <row r="16" spans="1:8" ht="18" customHeight="1" x14ac:dyDescent="0.25">
      <c r="A16" s="164">
        <v>10</v>
      </c>
      <c r="B16" s="165" t="s">
        <v>13</v>
      </c>
      <c r="C16" s="164">
        <v>132</v>
      </c>
      <c r="D16" s="164">
        <v>7890</v>
      </c>
      <c r="E16" s="164">
        <v>10022</v>
      </c>
      <c r="F16" s="164">
        <v>6421</v>
      </c>
      <c r="G16" s="166">
        <v>6030</v>
      </c>
      <c r="H16" s="167">
        <f t="shared" si="0"/>
        <v>76.42585551330798</v>
      </c>
    </row>
    <row r="17" spans="1:8" ht="18" customHeight="1" x14ac:dyDescent="0.25">
      <c r="A17" s="164">
        <v>11</v>
      </c>
      <c r="B17" s="165" t="s">
        <v>447</v>
      </c>
      <c r="C17" s="164">
        <v>153</v>
      </c>
      <c r="D17" s="164">
        <v>9145</v>
      </c>
      <c r="E17" s="164">
        <v>16039</v>
      </c>
      <c r="F17" s="164">
        <v>11656</v>
      </c>
      <c r="G17" s="166">
        <v>8954</v>
      </c>
      <c r="H17" s="167">
        <f t="shared" si="0"/>
        <v>97.911427009294698</v>
      </c>
    </row>
    <row r="18" spans="1:8" ht="18" customHeight="1" x14ac:dyDescent="0.25">
      <c r="A18" s="360" t="s">
        <v>448</v>
      </c>
      <c r="B18" s="361"/>
      <c r="C18" s="361"/>
      <c r="D18" s="361"/>
      <c r="E18" s="361"/>
      <c r="F18" s="361"/>
      <c r="G18" s="361"/>
      <c r="H18" s="361"/>
    </row>
    <row r="19" spans="1:8" ht="18" customHeight="1" x14ac:dyDescent="0.25">
      <c r="A19" s="164">
        <v>12</v>
      </c>
      <c r="B19" s="165" t="s">
        <v>449</v>
      </c>
      <c r="C19" s="164">
        <v>418</v>
      </c>
      <c r="D19" s="164">
        <v>24985</v>
      </c>
      <c r="E19" s="164">
        <v>29249</v>
      </c>
      <c r="F19" s="164">
        <v>15805</v>
      </c>
      <c r="G19" s="166">
        <v>17222</v>
      </c>
      <c r="H19" s="167">
        <f>G19*100/D19</f>
        <v>68.929357614568744</v>
      </c>
    </row>
    <row r="20" spans="1:8" ht="18" customHeight="1" x14ac:dyDescent="0.25">
      <c r="A20" s="164">
        <v>13</v>
      </c>
      <c r="B20" s="165" t="s">
        <v>450</v>
      </c>
      <c r="C20" s="164">
        <v>408</v>
      </c>
      <c r="D20" s="164">
        <v>24387</v>
      </c>
      <c r="E20" s="164">
        <v>42547</v>
      </c>
      <c r="F20" s="164">
        <v>27130</v>
      </c>
      <c r="G20" s="166">
        <v>16942</v>
      </c>
      <c r="H20" s="167">
        <f>G20*100/D20</f>
        <v>69.471439701480293</v>
      </c>
    </row>
    <row r="21" spans="1:8" ht="18" customHeight="1" x14ac:dyDescent="0.25">
      <c r="A21" s="164">
        <v>14</v>
      </c>
      <c r="B21" s="165" t="s">
        <v>430</v>
      </c>
      <c r="C21" s="164">
        <v>324</v>
      </c>
      <c r="D21" s="164">
        <v>19366</v>
      </c>
      <c r="E21" s="164">
        <v>24005</v>
      </c>
      <c r="F21" s="164">
        <v>15248</v>
      </c>
      <c r="G21" s="166">
        <v>19296</v>
      </c>
      <c r="H21" s="167">
        <f>G21*100/D21</f>
        <v>99.638541774243521</v>
      </c>
    </row>
    <row r="22" spans="1:8" ht="18" customHeight="1" x14ac:dyDescent="0.25">
      <c r="A22" s="360" t="s">
        <v>451</v>
      </c>
      <c r="B22" s="361"/>
      <c r="C22" s="361"/>
      <c r="D22" s="361"/>
      <c r="E22" s="361"/>
      <c r="F22" s="361"/>
      <c r="G22" s="361"/>
      <c r="H22" s="361"/>
    </row>
    <row r="23" spans="1:8" ht="18" customHeight="1" x14ac:dyDescent="0.25">
      <c r="A23" s="164">
        <v>15</v>
      </c>
      <c r="B23" s="168" t="s">
        <v>452</v>
      </c>
      <c r="C23" s="164">
        <v>16</v>
      </c>
      <c r="D23" s="164">
        <v>956</v>
      </c>
      <c r="E23" s="164">
        <v>930</v>
      </c>
      <c r="F23" s="164">
        <v>751</v>
      </c>
      <c r="G23" s="166">
        <v>527</v>
      </c>
      <c r="H23" s="167">
        <f t="shared" ref="H23:H29" si="1">G23/D23%</f>
        <v>55.1255230125523</v>
      </c>
    </row>
    <row r="24" spans="1:8" ht="18" customHeight="1" x14ac:dyDescent="0.25">
      <c r="A24" s="164">
        <v>16</v>
      </c>
      <c r="B24" s="168" t="s">
        <v>453</v>
      </c>
      <c r="C24" s="164">
        <v>28</v>
      </c>
      <c r="D24" s="164">
        <v>1674</v>
      </c>
      <c r="E24" s="164">
        <v>1349</v>
      </c>
      <c r="F24" s="164">
        <v>1148</v>
      </c>
      <c r="G24" s="166">
        <v>947</v>
      </c>
      <c r="H24" s="167">
        <f t="shared" si="1"/>
        <v>56.571087216248515</v>
      </c>
    </row>
    <row r="25" spans="1:8" ht="18" customHeight="1" x14ac:dyDescent="0.25">
      <c r="A25" s="164">
        <v>17</v>
      </c>
      <c r="B25" s="168" t="s">
        <v>454</v>
      </c>
      <c r="C25" s="164">
        <v>18</v>
      </c>
      <c r="D25" s="164">
        <v>1076</v>
      </c>
      <c r="E25" s="164">
        <v>1268</v>
      </c>
      <c r="F25" s="164">
        <v>933</v>
      </c>
      <c r="G25" s="166">
        <v>332</v>
      </c>
      <c r="H25" s="167">
        <f t="shared" si="1"/>
        <v>30.855018587360597</v>
      </c>
    </row>
    <row r="26" spans="1:8" ht="18" customHeight="1" x14ac:dyDescent="0.25">
      <c r="A26" s="164">
        <v>18</v>
      </c>
      <c r="B26" s="168" t="s">
        <v>455</v>
      </c>
      <c r="C26" s="164">
        <v>18</v>
      </c>
      <c r="D26" s="164">
        <v>1076</v>
      </c>
      <c r="E26" s="164">
        <v>1883</v>
      </c>
      <c r="F26" s="164">
        <v>710</v>
      </c>
      <c r="G26" s="166">
        <v>760</v>
      </c>
      <c r="H26" s="167">
        <f t="shared" si="1"/>
        <v>70.631970260223056</v>
      </c>
    </row>
    <row r="27" spans="1:8" ht="18" customHeight="1" x14ac:dyDescent="0.25">
      <c r="A27" s="164">
        <v>19</v>
      </c>
      <c r="B27" s="168" t="s">
        <v>456</v>
      </c>
      <c r="C27" s="164">
        <v>32</v>
      </c>
      <c r="D27" s="164">
        <v>1913</v>
      </c>
      <c r="E27" s="164">
        <f>2414+890</f>
        <v>3304</v>
      </c>
      <c r="F27" s="164">
        <f>1166+632</f>
        <v>1798</v>
      </c>
      <c r="G27" s="166">
        <v>1689</v>
      </c>
      <c r="H27" s="167">
        <f t="shared" si="1"/>
        <v>88.290642969158398</v>
      </c>
    </row>
    <row r="28" spans="1:8" ht="18" customHeight="1" x14ac:dyDescent="0.25">
      <c r="A28" s="164">
        <v>20</v>
      </c>
      <c r="B28" s="168" t="s">
        <v>457</v>
      </c>
      <c r="C28" s="164">
        <v>19</v>
      </c>
      <c r="D28" s="164">
        <v>1136</v>
      </c>
      <c r="E28" s="164">
        <v>1897</v>
      </c>
      <c r="F28" s="164">
        <v>1334</v>
      </c>
      <c r="G28" s="166">
        <v>1017</v>
      </c>
      <c r="H28" s="167">
        <f t="shared" si="1"/>
        <v>89.524647887323951</v>
      </c>
    </row>
    <row r="29" spans="1:8" ht="18" customHeight="1" x14ac:dyDescent="0.25">
      <c r="A29" s="165"/>
      <c r="B29" s="169" t="s">
        <v>458</v>
      </c>
      <c r="C29" s="169">
        <f>SUM(C7:C17)+SUM(C19:C21)+SUM(C23:C28)</f>
        <v>3346</v>
      </c>
      <c r="D29" s="169">
        <f>SUM(D7:D17)+SUM(D19:D21)+SUM(D23:D28)</f>
        <v>200000</v>
      </c>
      <c r="E29" s="169">
        <f t="shared" ref="E29:G29" si="2">SUM(E7:E17)+SUM(E19:E21)+SUM(E23:E28)</f>
        <v>294047</v>
      </c>
      <c r="F29" s="169">
        <f t="shared" si="2"/>
        <v>188126</v>
      </c>
      <c r="G29" s="170">
        <f t="shared" si="2"/>
        <v>154673</v>
      </c>
      <c r="H29" s="171">
        <f t="shared" si="1"/>
        <v>77.336500000000001</v>
      </c>
    </row>
  </sheetData>
  <mergeCells count="13">
    <mergeCell ref="A6:H6"/>
    <mergeCell ref="A18:H18"/>
    <mergeCell ref="A22:H22"/>
    <mergeCell ref="A2:H2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pane ySplit="5" topLeftCell="A6" activePane="bottomLeft" state="frozen"/>
      <selection pane="bottomLeft" activeCell="L24" sqref="L24"/>
    </sheetView>
  </sheetViews>
  <sheetFormatPr defaultRowHeight="15" x14ac:dyDescent="0.25"/>
  <cols>
    <col min="1" max="1" width="12.5703125" customWidth="1"/>
    <col min="2" max="2" width="37.5703125" customWidth="1"/>
    <col min="3" max="3" width="12.5703125" customWidth="1"/>
    <col min="4" max="4" width="19" customWidth="1"/>
    <col min="5" max="5" width="19.42578125" customWidth="1"/>
    <col min="6" max="6" width="17.5703125" bestFit="1" customWidth="1"/>
    <col min="7" max="7" width="15.42578125" style="155" customWidth="1"/>
    <col min="8" max="8" width="14" style="155" customWidth="1"/>
  </cols>
  <sheetData>
    <row r="1" spans="1:8" ht="15.75" thickBot="1" x14ac:dyDescent="0.3">
      <c r="F1" s="234"/>
      <c r="H1" s="172" t="s">
        <v>462</v>
      </c>
    </row>
    <row r="2" spans="1:8" ht="20.25" customHeight="1" x14ac:dyDescent="0.25">
      <c r="A2" s="362" t="s">
        <v>436</v>
      </c>
      <c r="B2" s="362"/>
      <c r="C2" s="362"/>
      <c r="D2" s="362"/>
      <c r="E2" s="362"/>
      <c r="F2" s="362"/>
      <c r="G2" s="362"/>
      <c r="H2" s="362"/>
    </row>
    <row r="3" spans="1:8" ht="36" customHeight="1" x14ac:dyDescent="0.25">
      <c r="A3" s="363" t="s">
        <v>460</v>
      </c>
      <c r="B3" s="363"/>
      <c r="C3" s="363"/>
      <c r="D3" s="363"/>
      <c r="E3" s="363"/>
      <c r="F3" s="363"/>
      <c r="G3" s="363"/>
      <c r="H3" s="363"/>
    </row>
    <row r="4" spans="1:8" x14ac:dyDescent="0.25">
      <c r="A4" s="364" t="s">
        <v>438</v>
      </c>
      <c r="B4" s="364" t="s">
        <v>439</v>
      </c>
      <c r="C4" s="364" t="s">
        <v>440</v>
      </c>
      <c r="D4" s="364" t="s">
        <v>461</v>
      </c>
      <c r="E4" s="364" t="s">
        <v>442</v>
      </c>
      <c r="F4" s="364" t="s">
        <v>443</v>
      </c>
      <c r="G4" s="364" t="s">
        <v>444</v>
      </c>
      <c r="H4" s="365" t="s">
        <v>445</v>
      </c>
    </row>
    <row r="5" spans="1:8" ht="39" customHeight="1" x14ac:dyDescent="0.25">
      <c r="A5" s="364"/>
      <c r="B5" s="364"/>
      <c r="C5" s="364"/>
      <c r="D5" s="364"/>
      <c r="E5" s="364"/>
      <c r="F5" s="364"/>
      <c r="G5" s="364"/>
      <c r="H5" s="365"/>
    </row>
    <row r="6" spans="1:8" ht="18" x14ac:dyDescent="0.25">
      <c r="A6" s="358" t="s">
        <v>446</v>
      </c>
      <c r="B6" s="359"/>
      <c r="C6" s="359"/>
      <c r="D6" s="359"/>
      <c r="E6" s="359"/>
      <c r="F6" s="359"/>
      <c r="G6"/>
      <c r="H6"/>
    </row>
    <row r="7" spans="1:8" ht="18" customHeight="1" x14ac:dyDescent="0.25">
      <c r="A7" s="164">
        <v>1</v>
      </c>
      <c r="B7" s="165" t="s">
        <v>24</v>
      </c>
      <c r="C7" s="164">
        <v>13</v>
      </c>
      <c r="D7" s="164">
        <v>808</v>
      </c>
      <c r="E7" s="164">
        <v>256</v>
      </c>
      <c r="F7" s="164">
        <v>2</v>
      </c>
      <c r="G7" s="166">
        <v>0</v>
      </c>
      <c r="H7" s="167">
        <f t="shared" ref="H7:H17" si="0">G7*100/D7</f>
        <v>0</v>
      </c>
    </row>
    <row r="8" spans="1:8" ht="18" customHeight="1" x14ac:dyDescent="0.25">
      <c r="A8" s="164">
        <v>2</v>
      </c>
      <c r="B8" s="165" t="s">
        <v>343</v>
      </c>
      <c r="C8" s="164">
        <v>19</v>
      </c>
      <c r="D8" s="164">
        <v>1182</v>
      </c>
      <c r="E8" s="164">
        <v>315</v>
      </c>
      <c r="F8" s="164">
        <v>49</v>
      </c>
      <c r="G8" s="166">
        <v>0</v>
      </c>
      <c r="H8" s="167">
        <f t="shared" si="0"/>
        <v>0</v>
      </c>
    </row>
    <row r="9" spans="1:8" ht="18" customHeight="1" x14ac:dyDescent="0.25">
      <c r="A9" s="164">
        <v>3</v>
      </c>
      <c r="B9" s="165" t="s">
        <v>17</v>
      </c>
      <c r="C9" s="164">
        <v>96</v>
      </c>
      <c r="D9" s="164">
        <v>5970</v>
      </c>
      <c r="E9" s="164">
        <v>792</v>
      </c>
      <c r="F9" s="164">
        <v>99</v>
      </c>
      <c r="G9" s="166">
        <v>213</v>
      </c>
      <c r="H9" s="167">
        <f t="shared" si="0"/>
        <v>3.5678391959798996</v>
      </c>
    </row>
    <row r="10" spans="1:8" ht="18" customHeight="1" x14ac:dyDescent="0.25">
      <c r="A10" s="164">
        <v>4</v>
      </c>
      <c r="B10" s="165" t="s">
        <v>30</v>
      </c>
      <c r="C10" s="164">
        <v>163</v>
      </c>
      <c r="D10" s="164">
        <v>10137</v>
      </c>
      <c r="E10" s="164">
        <v>2504</v>
      </c>
      <c r="F10" s="164">
        <v>550</v>
      </c>
      <c r="G10" s="166">
        <v>0</v>
      </c>
      <c r="H10" s="167">
        <f t="shared" si="0"/>
        <v>0</v>
      </c>
    </row>
    <row r="11" spans="1:8" ht="18" customHeight="1" x14ac:dyDescent="0.25">
      <c r="A11" s="164">
        <v>5</v>
      </c>
      <c r="B11" s="165" t="s">
        <v>40</v>
      </c>
      <c r="C11" s="164">
        <v>669</v>
      </c>
      <c r="D11" s="164">
        <v>41604</v>
      </c>
      <c r="E11" s="164">
        <v>11213</v>
      </c>
      <c r="F11" s="164">
        <v>1567</v>
      </c>
      <c r="G11" s="166">
        <v>769</v>
      </c>
      <c r="H11" s="167">
        <f t="shared" si="0"/>
        <v>1.8483799634650515</v>
      </c>
    </row>
    <row r="12" spans="1:8" ht="18" customHeight="1" x14ac:dyDescent="0.25">
      <c r="A12" s="164">
        <v>6</v>
      </c>
      <c r="B12" s="165" t="s">
        <v>28</v>
      </c>
      <c r="C12" s="164">
        <v>27</v>
      </c>
      <c r="D12" s="164">
        <v>1679</v>
      </c>
      <c r="E12" s="164">
        <v>1095</v>
      </c>
      <c r="F12" s="164">
        <v>173</v>
      </c>
      <c r="G12" s="166">
        <v>0</v>
      </c>
      <c r="H12" s="167">
        <f t="shared" si="0"/>
        <v>0</v>
      </c>
    </row>
    <row r="13" spans="1:8" ht="18" customHeight="1" x14ac:dyDescent="0.25">
      <c r="A13" s="164">
        <v>7</v>
      </c>
      <c r="B13" s="165" t="s">
        <v>16</v>
      </c>
      <c r="C13" s="164">
        <v>279</v>
      </c>
      <c r="D13" s="164">
        <v>17351</v>
      </c>
      <c r="E13" s="164">
        <v>3881</v>
      </c>
      <c r="F13" s="164">
        <v>286</v>
      </c>
      <c r="G13" s="166">
        <v>382</v>
      </c>
      <c r="H13" s="167">
        <f t="shared" si="0"/>
        <v>2.2016022131289263</v>
      </c>
    </row>
    <row r="14" spans="1:8" ht="18" customHeight="1" x14ac:dyDescent="0.25">
      <c r="A14" s="164">
        <v>8</v>
      </c>
      <c r="B14" s="165" t="s">
        <v>19</v>
      </c>
      <c r="C14" s="164">
        <v>361</v>
      </c>
      <c r="D14" s="164">
        <v>22450</v>
      </c>
      <c r="E14" s="164">
        <v>6688</v>
      </c>
      <c r="F14" s="164">
        <v>942</v>
      </c>
      <c r="G14" s="166">
        <v>1000</v>
      </c>
      <c r="H14" s="167">
        <f t="shared" si="0"/>
        <v>4.4543429844097995</v>
      </c>
    </row>
    <row r="15" spans="1:8" ht="18" customHeight="1" x14ac:dyDescent="0.25">
      <c r="A15" s="164">
        <v>9</v>
      </c>
      <c r="B15" s="165" t="s">
        <v>15</v>
      </c>
      <c r="C15" s="164">
        <v>98</v>
      </c>
      <c r="D15" s="164">
        <v>6095</v>
      </c>
      <c r="E15" s="164">
        <v>1343</v>
      </c>
      <c r="F15" s="164">
        <v>211</v>
      </c>
      <c r="G15" s="166">
        <v>414</v>
      </c>
      <c r="H15" s="167">
        <f t="shared" si="0"/>
        <v>6.7924528301886795</v>
      </c>
    </row>
    <row r="16" spans="1:8" ht="18" customHeight="1" x14ac:dyDescent="0.25">
      <c r="A16" s="164">
        <v>10</v>
      </c>
      <c r="B16" s="165" t="s">
        <v>13</v>
      </c>
      <c r="C16" s="164">
        <v>114</v>
      </c>
      <c r="D16" s="164">
        <v>7090</v>
      </c>
      <c r="E16" s="164">
        <v>1096</v>
      </c>
      <c r="F16" s="164">
        <v>222</v>
      </c>
      <c r="G16" s="166">
        <v>250</v>
      </c>
      <c r="H16" s="167">
        <f t="shared" si="0"/>
        <v>3.5260930888575457</v>
      </c>
    </row>
    <row r="17" spans="1:8" ht="18" customHeight="1" x14ac:dyDescent="0.25">
      <c r="A17" s="164">
        <v>11</v>
      </c>
      <c r="B17" s="165" t="s">
        <v>447</v>
      </c>
      <c r="C17" s="164">
        <v>151</v>
      </c>
      <c r="D17" s="164">
        <v>9391</v>
      </c>
      <c r="E17" s="164">
        <v>2365</v>
      </c>
      <c r="F17" s="164">
        <v>452</v>
      </c>
      <c r="G17" s="166">
        <v>184</v>
      </c>
      <c r="H17" s="167">
        <f t="shared" si="0"/>
        <v>1.9593227558300501</v>
      </c>
    </row>
    <row r="18" spans="1:8" ht="18" customHeight="1" x14ac:dyDescent="0.25">
      <c r="A18" s="360" t="s">
        <v>448</v>
      </c>
      <c r="B18" s="361"/>
      <c r="C18" s="361"/>
      <c r="D18" s="361"/>
      <c r="E18" s="361"/>
      <c r="F18" s="361"/>
      <c r="G18"/>
      <c r="H18"/>
    </row>
    <row r="19" spans="1:8" ht="18" customHeight="1" x14ac:dyDescent="0.25">
      <c r="A19" s="164">
        <v>12</v>
      </c>
      <c r="B19" s="165" t="s">
        <v>449</v>
      </c>
      <c r="C19" s="164">
        <v>391</v>
      </c>
      <c r="D19" s="164">
        <v>24316</v>
      </c>
      <c r="E19" s="164">
        <v>3766</v>
      </c>
      <c r="F19" s="164">
        <v>280</v>
      </c>
      <c r="G19" s="166">
        <v>307</v>
      </c>
      <c r="H19" s="167">
        <f>G19*100/D19</f>
        <v>1.2625431814443164</v>
      </c>
    </row>
    <row r="20" spans="1:8" ht="18" customHeight="1" x14ac:dyDescent="0.25">
      <c r="A20" s="164">
        <v>13</v>
      </c>
      <c r="B20" s="165" t="s">
        <v>450</v>
      </c>
      <c r="C20" s="164">
        <v>405</v>
      </c>
      <c r="D20" s="164">
        <v>25187</v>
      </c>
      <c r="E20" s="164">
        <v>6228</v>
      </c>
      <c r="F20" s="164">
        <v>738</v>
      </c>
      <c r="G20" s="166">
        <v>643</v>
      </c>
      <c r="H20" s="167">
        <f>G20*100/D20</f>
        <v>2.5529042760154046</v>
      </c>
    </row>
    <row r="21" spans="1:8" ht="18" customHeight="1" x14ac:dyDescent="0.25">
      <c r="A21" s="164">
        <v>14</v>
      </c>
      <c r="B21" s="165" t="s">
        <v>430</v>
      </c>
      <c r="C21" s="164">
        <v>315</v>
      </c>
      <c r="D21" s="164">
        <v>19590</v>
      </c>
      <c r="E21" s="164">
        <v>3680</v>
      </c>
      <c r="F21" s="164">
        <v>147</v>
      </c>
      <c r="G21" s="166">
        <v>817</v>
      </c>
      <c r="H21" s="167">
        <f>G21*100/D21</f>
        <v>4.1704951505870342</v>
      </c>
    </row>
    <row r="22" spans="1:8" ht="18" customHeight="1" x14ac:dyDescent="0.25">
      <c r="A22" s="360" t="s">
        <v>451</v>
      </c>
      <c r="B22" s="361"/>
      <c r="C22" s="361"/>
      <c r="D22" s="361"/>
      <c r="E22" s="361"/>
      <c r="F22" s="361"/>
      <c r="G22"/>
      <c r="H22"/>
    </row>
    <row r="23" spans="1:8" ht="18" customHeight="1" x14ac:dyDescent="0.25">
      <c r="A23" s="164">
        <v>15</v>
      </c>
      <c r="B23" s="168" t="s">
        <v>452</v>
      </c>
      <c r="C23" s="164">
        <v>16</v>
      </c>
      <c r="D23" s="164">
        <v>995</v>
      </c>
      <c r="E23" s="164">
        <v>163</v>
      </c>
      <c r="F23" s="164">
        <v>21</v>
      </c>
      <c r="G23" s="166">
        <v>0</v>
      </c>
      <c r="H23" s="167">
        <f t="shared" ref="H23:H29" si="1">G23/D23%</f>
        <v>0</v>
      </c>
    </row>
    <row r="24" spans="1:8" ht="18" customHeight="1" x14ac:dyDescent="0.25">
      <c r="A24" s="164">
        <v>16</v>
      </c>
      <c r="B24" s="168" t="s">
        <v>453</v>
      </c>
      <c r="C24" s="164">
        <v>12</v>
      </c>
      <c r="D24" s="164">
        <v>746</v>
      </c>
      <c r="E24" s="164">
        <v>32</v>
      </c>
      <c r="F24" s="164">
        <v>0</v>
      </c>
      <c r="G24" s="166">
        <v>0</v>
      </c>
      <c r="H24" s="167">
        <f t="shared" si="1"/>
        <v>0</v>
      </c>
    </row>
    <row r="25" spans="1:8" ht="18" customHeight="1" x14ac:dyDescent="0.25">
      <c r="A25" s="164">
        <v>17</v>
      </c>
      <c r="B25" s="168" t="s">
        <v>454</v>
      </c>
      <c r="C25" s="164">
        <v>17</v>
      </c>
      <c r="D25" s="164">
        <v>1057</v>
      </c>
      <c r="E25" s="164">
        <v>399</v>
      </c>
      <c r="F25" s="164">
        <v>0</v>
      </c>
      <c r="G25" s="166">
        <v>0</v>
      </c>
      <c r="H25" s="167">
        <f t="shared" si="1"/>
        <v>0</v>
      </c>
    </row>
    <row r="26" spans="1:8" ht="18" customHeight="1" x14ac:dyDescent="0.25">
      <c r="A26" s="164">
        <v>18</v>
      </c>
      <c r="B26" s="168" t="s">
        <v>455</v>
      </c>
      <c r="C26" s="164">
        <v>19</v>
      </c>
      <c r="D26" s="164">
        <v>1182</v>
      </c>
      <c r="E26" s="164">
        <v>29</v>
      </c>
      <c r="F26" s="164">
        <v>0</v>
      </c>
      <c r="G26" s="166">
        <v>0</v>
      </c>
      <c r="H26" s="167">
        <f t="shared" si="1"/>
        <v>0</v>
      </c>
    </row>
    <row r="27" spans="1:8" ht="18" customHeight="1" x14ac:dyDescent="0.25">
      <c r="A27" s="164">
        <v>19</v>
      </c>
      <c r="B27" s="168" t="s">
        <v>456</v>
      </c>
      <c r="C27" s="164">
        <v>32</v>
      </c>
      <c r="D27" s="164">
        <v>1990</v>
      </c>
      <c r="E27" s="164">
        <v>0</v>
      </c>
      <c r="F27" s="164">
        <v>0</v>
      </c>
      <c r="G27" s="166">
        <v>0</v>
      </c>
      <c r="H27" s="167">
        <f t="shared" si="1"/>
        <v>0</v>
      </c>
    </row>
    <row r="28" spans="1:8" ht="18" customHeight="1" x14ac:dyDescent="0.25">
      <c r="A28" s="164">
        <v>20</v>
      </c>
      <c r="B28" s="168" t="s">
        <v>457</v>
      </c>
      <c r="C28" s="164">
        <v>19</v>
      </c>
      <c r="D28" s="164">
        <v>1182</v>
      </c>
      <c r="E28" s="164">
        <v>0</v>
      </c>
      <c r="F28" s="164">
        <v>0</v>
      </c>
      <c r="G28" s="166">
        <v>0</v>
      </c>
      <c r="H28" s="167">
        <f t="shared" si="1"/>
        <v>0</v>
      </c>
    </row>
    <row r="29" spans="1:8" ht="18" customHeight="1" x14ac:dyDescent="0.25">
      <c r="A29" s="165"/>
      <c r="B29" s="169" t="s">
        <v>458</v>
      </c>
      <c r="C29" s="169">
        <f>SUM(C7:C17)+SUM(C19:C21)+SUM(C23:C28)</f>
        <v>3216</v>
      </c>
      <c r="D29" s="169">
        <f>SUM(D7:D17)+SUM(D19:D21)+SUM(D23:D28)</f>
        <v>200002</v>
      </c>
      <c r="E29" s="169">
        <f t="shared" ref="E29:G29" si="2">SUM(E7:E17)+SUM(E19:E21)+SUM(E23:E28)</f>
        <v>45845</v>
      </c>
      <c r="F29" s="169">
        <f t="shared" si="2"/>
        <v>5739</v>
      </c>
      <c r="G29" s="170">
        <f t="shared" si="2"/>
        <v>4979</v>
      </c>
      <c r="H29" s="171">
        <f t="shared" si="1"/>
        <v>2.4894751052489474</v>
      </c>
    </row>
  </sheetData>
  <mergeCells count="13">
    <mergeCell ref="A18:F18"/>
    <mergeCell ref="A22:F22"/>
    <mergeCell ref="A4:A5"/>
    <mergeCell ref="B4:B5"/>
    <mergeCell ref="C4:C5"/>
    <mergeCell ref="D4:D5"/>
    <mergeCell ref="E4:E5"/>
    <mergeCell ref="F4:F5"/>
    <mergeCell ref="G4:G5"/>
    <mergeCell ref="H4:H5"/>
    <mergeCell ref="A2:H2"/>
    <mergeCell ref="A3:H3"/>
    <mergeCell ref="A6:F6"/>
  </mergeCells>
  <pageMargins left="0.7" right="0.7" top="0.75" bottom="0.75" header="0.3" footer="0.3"/>
  <pageSetup scale="7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pane ySplit="4" topLeftCell="A5" activePane="bottomLeft" state="frozen"/>
      <selection pane="bottomLeft" activeCell="H1" sqref="H1:I1"/>
    </sheetView>
  </sheetViews>
  <sheetFormatPr defaultRowHeight="15" x14ac:dyDescent="0.25"/>
  <cols>
    <col min="1" max="1" width="5" bestFit="1" customWidth="1"/>
    <col min="2" max="2" width="13.5703125" bestFit="1" customWidth="1"/>
  </cols>
  <sheetData>
    <row r="1" spans="1:9" ht="19.5" customHeight="1" thickBot="1" x14ac:dyDescent="0.35">
      <c r="A1" s="173"/>
      <c r="B1" s="173"/>
      <c r="C1" s="173"/>
      <c r="D1" s="174"/>
      <c r="E1" s="173"/>
      <c r="F1" s="174"/>
      <c r="G1" s="175"/>
      <c r="H1" s="366" t="s">
        <v>497</v>
      </c>
      <c r="I1" s="367"/>
    </row>
    <row r="2" spans="1:9" ht="15.75" x14ac:dyDescent="0.25">
      <c r="A2" s="368" t="s">
        <v>463</v>
      </c>
      <c r="B2" s="368"/>
      <c r="C2" s="368"/>
      <c r="D2" s="368"/>
      <c r="E2" s="368"/>
      <c r="F2" s="368"/>
      <c r="G2" s="368"/>
      <c r="H2" s="368"/>
      <c r="I2" s="368"/>
    </row>
    <row r="3" spans="1:9" ht="40.5" x14ac:dyDescent="0.25">
      <c r="A3" s="369" t="s">
        <v>464</v>
      </c>
      <c r="B3" s="369" t="s">
        <v>368</v>
      </c>
      <c r="C3" s="369" t="s">
        <v>465</v>
      </c>
      <c r="D3" s="369"/>
      <c r="E3" s="369" t="s">
        <v>466</v>
      </c>
      <c r="F3" s="369"/>
      <c r="G3" s="176" t="s">
        <v>467</v>
      </c>
      <c r="H3" s="369" t="s">
        <v>468</v>
      </c>
      <c r="I3" s="369"/>
    </row>
    <row r="4" spans="1:9" ht="27" x14ac:dyDescent="0.25">
      <c r="A4" s="369"/>
      <c r="B4" s="369"/>
      <c r="C4" s="177" t="s">
        <v>469</v>
      </c>
      <c r="D4" s="178" t="s">
        <v>470</v>
      </c>
      <c r="E4" s="177" t="s">
        <v>469</v>
      </c>
      <c r="F4" s="178" t="s">
        <v>470</v>
      </c>
      <c r="G4" s="176" t="s">
        <v>471</v>
      </c>
      <c r="H4" s="177" t="s">
        <v>469</v>
      </c>
      <c r="I4" s="178" t="s">
        <v>470</v>
      </c>
    </row>
    <row r="5" spans="1:9" ht="15.75" x14ac:dyDescent="0.3">
      <c r="A5" s="179">
        <v>1</v>
      </c>
      <c r="B5" s="184" t="s">
        <v>472</v>
      </c>
      <c r="C5" s="179">
        <v>1321</v>
      </c>
      <c r="D5" s="180">
        <v>1911.58</v>
      </c>
      <c r="E5" s="179">
        <v>466</v>
      </c>
      <c r="F5" s="180">
        <v>1563.81</v>
      </c>
      <c r="G5" s="181">
        <f>F5*100/D5</f>
        <v>81.807196141411822</v>
      </c>
      <c r="H5" s="179">
        <v>1194</v>
      </c>
      <c r="I5" s="180">
        <v>1570.33</v>
      </c>
    </row>
    <row r="6" spans="1:9" ht="15.75" x14ac:dyDescent="0.3">
      <c r="A6" s="179">
        <v>2</v>
      </c>
      <c r="B6" s="184" t="s">
        <v>473</v>
      </c>
      <c r="C6" s="179">
        <v>1114</v>
      </c>
      <c r="D6" s="180">
        <v>1611.63</v>
      </c>
      <c r="E6" s="179">
        <v>359</v>
      </c>
      <c r="F6" s="180">
        <v>1194</v>
      </c>
      <c r="G6" s="181">
        <f t="shared" ref="G6:G34" si="0">F6*100/D6</f>
        <v>74.08648387036726</v>
      </c>
      <c r="H6" s="179">
        <v>927</v>
      </c>
      <c r="I6" s="180">
        <v>1218.83</v>
      </c>
    </row>
    <row r="7" spans="1:9" ht="15.75" x14ac:dyDescent="0.3">
      <c r="A7" s="179">
        <v>3</v>
      </c>
      <c r="B7" s="184" t="s">
        <v>474</v>
      </c>
      <c r="C7" s="179">
        <v>847</v>
      </c>
      <c r="D7" s="180">
        <v>1225.73</v>
      </c>
      <c r="E7" s="179">
        <v>236</v>
      </c>
      <c r="F7" s="180">
        <v>965.8</v>
      </c>
      <c r="G7" s="181">
        <f t="shared" si="0"/>
        <v>78.793861617158754</v>
      </c>
      <c r="H7" s="179">
        <v>660</v>
      </c>
      <c r="I7" s="180">
        <v>869.75</v>
      </c>
    </row>
    <row r="8" spans="1:9" ht="15.75" x14ac:dyDescent="0.3">
      <c r="A8" s="179">
        <v>4</v>
      </c>
      <c r="B8" s="184" t="s">
        <v>475</v>
      </c>
      <c r="C8" s="179">
        <v>1224</v>
      </c>
      <c r="D8" s="180">
        <v>1773</v>
      </c>
      <c r="E8" s="179">
        <v>318</v>
      </c>
      <c r="F8" s="180">
        <v>906.74</v>
      </c>
      <c r="G8" s="181">
        <f t="shared" si="0"/>
        <v>51.141567963902986</v>
      </c>
      <c r="H8" s="179">
        <v>942</v>
      </c>
      <c r="I8" s="180">
        <v>1238.8599999999999</v>
      </c>
    </row>
    <row r="9" spans="1:9" ht="15.75" x14ac:dyDescent="0.3">
      <c r="A9" s="179">
        <v>5</v>
      </c>
      <c r="B9" s="184" t="s">
        <v>476</v>
      </c>
      <c r="C9" s="179">
        <v>416</v>
      </c>
      <c r="D9" s="180">
        <v>602.78</v>
      </c>
      <c r="E9" s="179">
        <v>186</v>
      </c>
      <c r="F9" s="180">
        <v>591.80999999999995</v>
      </c>
      <c r="G9" s="181">
        <f t="shared" si="0"/>
        <v>98.180098875211513</v>
      </c>
      <c r="H9" s="179">
        <v>442</v>
      </c>
      <c r="I9" s="180">
        <v>633.12</v>
      </c>
    </row>
    <row r="10" spans="1:9" ht="15.75" x14ac:dyDescent="0.3">
      <c r="A10" s="179">
        <v>6</v>
      </c>
      <c r="B10" s="184" t="s">
        <v>477</v>
      </c>
      <c r="C10" s="179">
        <v>385</v>
      </c>
      <c r="D10" s="180">
        <v>557.66999999999996</v>
      </c>
      <c r="E10" s="179">
        <v>130</v>
      </c>
      <c r="F10" s="180">
        <v>610.65</v>
      </c>
      <c r="G10" s="181">
        <f t="shared" si="0"/>
        <v>109.50024207864867</v>
      </c>
      <c r="H10" s="179">
        <v>441</v>
      </c>
      <c r="I10" s="180">
        <v>610.53</v>
      </c>
    </row>
    <row r="11" spans="1:9" ht="15.75" x14ac:dyDescent="0.3">
      <c r="A11" s="179">
        <v>7</v>
      </c>
      <c r="B11" s="184" t="s">
        <v>478</v>
      </c>
      <c r="C11" s="179">
        <v>460</v>
      </c>
      <c r="D11" s="180">
        <v>665.94</v>
      </c>
      <c r="E11" s="179">
        <v>140</v>
      </c>
      <c r="F11" s="180">
        <v>472.52</v>
      </c>
      <c r="G11" s="181">
        <f t="shared" si="0"/>
        <v>70.955341322041022</v>
      </c>
      <c r="H11" s="179">
        <v>401</v>
      </c>
      <c r="I11" s="180">
        <v>526.91</v>
      </c>
    </row>
    <row r="12" spans="1:9" ht="15.75" x14ac:dyDescent="0.3">
      <c r="A12" s="179">
        <v>8</v>
      </c>
      <c r="B12" s="184" t="s">
        <v>479</v>
      </c>
      <c r="C12" s="179">
        <v>297</v>
      </c>
      <c r="D12" s="180">
        <v>429.77</v>
      </c>
      <c r="E12" s="179">
        <v>115</v>
      </c>
      <c r="F12" s="180">
        <v>361.39</v>
      </c>
      <c r="G12" s="181">
        <f t="shared" si="0"/>
        <v>84.089163971426586</v>
      </c>
      <c r="H12" s="179">
        <v>287</v>
      </c>
      <c r="I12" s="180">
        <v>376.69</v>
      </c>
    </row>
    <row r="13" spans="1:9" ht="15.75" x14ac:dyDescent="0.3">
      <c r="A13" s="179">
        <v>9</v>
      </c>
      <c r="B13" s="184" t="s">
        <v>480</v>
      </c>
      <c r="C13" s="179">
        <v>124</v>
      </c>
      <c r="D13" s="180">
        <v>178.99</v>
      </c>
      <c r="E13" s="179">
        <v>70</v>
      </c>
      <c r="F13" s="180">
        <v>281.83999999999997</v>
      </c>
      <c r="G13" s="181">
        <f t="shared" si="0"/>
        <v>157.4613106877479</v>
      </c>
      <c r="H13" s="179">
        <v>228</v>
      </c>
      <c r="I13" s="180">
        <v>299.8</v>
      </c>
    </row>
    <row r="14" spans="1:9" ht="15.75" x14ac:dyDescent="0.3">
      <c r="A14" s="179">
        <v>10</v>
      </c>
      <c r="B14" s="184" t="s">
        <v>481</v>
      </c>
      <c r="C14" s="179">
        <v>68</v>
      </c>
      <c r="D14" s="180">
        <v>98.38</v>
      </c>
      <c r="E14" s="179">
        <v>42</v>
      </c>
      <c r="F14" s="180">
        <v>155.6</v>
      </c>
      <c r="G14" s="181">
        <f t="shared" si="0"/>
        <v>158.1622280951413</v>
      </c>
      <c r="H14" s="179">
        <v>117</v>
      </c>
      <c r="I14" s="180">
        <v>153.58000000000001</v>
      </c>
    </row>
    <row r="15" spans="1:9" ht="15.75" x14ac:dyDescent="0.3">
      <c r="A15" s="179">
        <v>11</v>
      </c>
      <c r="B15" s="184" t="s">
        <v>482</v>
      </c>
      <c r="C15" s="179">
        <v>47</v>
      </c>
      <c r="D15" s="180">
        <v>67.66</v>
      </c>
      <c r="E15" s="179">
        <v>29</v>
      </c>
      <c r="F15" s="180">
        <v>137.16999999999999</v>
      </c>
      <c r="G15" s="181">
        <f t="shared" si="0"/>
        <v>202.7342595329589</v>
      </c>
      <c r="H15" s="179">
        <v>105</v>
      </c>
      <c r="I15" s="180">
        <v>138.53</v>
      </c>
    </row>
    <row r="16" spans="1:9" ht="15.75" x14ac:dyDescent="0.3">
      <c r="A16" s="179">
        <v>12</v>
      </c>
      <c r="B16" s="184" t="s">
        <v>483</v>
      </c>
      <c r="C16" s="179">
        <v>37</v>
      </c>
      <c r="D16" s="180">
        <v>53.75</v>
      </c>
      <c r="E16" s="179">
        <v>23</v>
      </c>
      <c r="F16" s="180">
        <v>96.44</v>
      </c>
      <c r="G16" s="181">
        <f t="shared" si="0"/>
        <v>179.42325581395349</v>
      </c>
      <c r="H16" s="179">
        <v>73</v>
      </c>
      <c r="I16" s="180">
        <v>95.53</v>
      </c>
    </row>
    <row r="17" spans="1:9" ht="15.75" x14ac:dyDescent="0.3">
      <c r="A17" s="179">
        <v>13</v>
      </c>
      <c r="B17" s="184" t="s">
        <v>484</v>
      </c>
      <c r="C17" s="179">
        <v>38</v>
      </c>
      <c r="D17" s="180">
        <v>54.81</v>
      </c>
      <c r="E17" s="179">
        <v>24</v>
      </c>
      <c r="F17" s="180">
        <v>103.88</v>
      </c>
      <c r="G17" s="181">
        <f t="shared" si="0"/>
        <v>189.52745849297574</v>
      </c>
      <c r="H17" s="179">
        <v>81</v>
      </c>
      <c r="I17" s="180">
        <v>107.06</v>
      </c>
    </row>
    <row r="18" spans="1:9" ht="15.75" x14ac:dyDescent="0.3">
      <c r="A18" s="179">
        <v>14</v>
      </c>
      <c r="B18" s="184" t="s">
        <v>485</v>
      </c>
      <c r="C18" s="179">
        <v>121</v>
      </c>
      <c r="D18" s="180">
        <v>174.84</v>
      </c>
      <c r="E18" s="179">
        <v>25</v>
      </c>
      <c r="F18" s="180">
        <v>106.86</v>
      </c>
      <c r="G18" s="181">
        <f t="shared" si="0"/>
        <v>61.118737131091279</v>
      </c>
      <c r="H18" s="179">
        <v>93</v>
      </c>
      <c r="I18" s="180">
        <v>122.08</v>
      </c>
    </row>
    <row r="19" spans="1:9" ht="15.75" x14ac:dyDescent="0.3">
      <c r="A19" s="179">
        <v>15</v>
      </c>
      <c r="B19" s="184" t="s">
        <v>486</v>
      </c>
      <c r="C19" s="179">
        <v>141</v>
      </c>
      <c r="D19" s="180">
        <v>204.7</v>
      </c>
      <c r="E19" s="179">
        <v>47</v>
      </c>
      <c r="F19" s="180">
        <v>106.97</v>
      </c>
      <c r="G19" s="181">
        <f t="shared" si="0"/>
        <v>52.256961406936981</v>
      </c>
      <c r="H19" s="179">
        <v>140</v>
      </c>
      <c r="I19" s="180">
        <v>153.56</v>
      </c>
    </row>
    <row r="20" spans="1:9" ht="15.75" x14ac:dyDescent="0.3">
      <c r="A20" s="179">
        <v>16</v>
      </c>
      <c r="B20" s="184" t="s">
        <v>487</v>
      </c>
      <c r="C20" s="179">
        <v>118</v>
      </c>
      <c r="D20" s="180">
        <v>170.15</v>
      </c>
      <c r="E20" s="179">
        <v>33</v>
      </c>
      <c r="F20" s="180">
        <v>95.95</v>
      </c>
      <c r="G20" s="181">
        <f t="shared" si="0"/>
        <v>56.391419335880101</v>
      </c>
      <c r="H20" s="179">
        <v>83</v>
      </c>
      <c r="I20" s="180">
        <v>109.55</v>
      </c>
    </row>
    <row r="21" spans="1:9" ht="15.75" x14ac:dyDescent="0.3">
      <c r="A21" s="179">
        <v>17</v>
      </c>
      <c r="B21" s="184" t="s">
        <v>488</v>
      </c>
      <c r="C21" s="179">
        <v>56</v>
      </c>
      <c r="D21" s="180">
        <v>81.540000000000006</v>
      </c>
      <c r="E21" s="179">
        <v>24</v>
      </c>
      <c r="F21" s="180">
        <v>95.28</v>
      </c>
      <c r="G21" s="181">
        <f t="shared" si="0"/>
        <v>116.85062545989697</v>
      </c>
      <c r="H21" s="179">
        <v>83</v>
      </c>
      <c r="I21" s="180">
        <v>109.54</v>
      </c>
    </row>
    <row r="22" spans="1:9" ht="15.75" x14ac:dyDescent="0.3">
      <c r="A22" s="179">
        <v>18</v>
      </c>
      <c r="B22" s="184" t="s">
        <v>489</v>
      </c>
      <c r="C22" s="179">
        <v>44</v>
      </c>
      <c r="D22" s="180">
        <v>63.06</v>
      </c>
      <c r="E22" s="179">
        <v>26</v>
      </c>
      <c r="F22" s="180">
        <v>64.2</v>
      </c>
      <c r="G22" s="181">
        <f t="shared" si="0"/>
        <v>101.80780209324452</v>
      </c>
      <c r="H22" s="179">
        <v>66</v>
      </c>
      <c r="I22" s="180">
        <v>86.46</v>
      </c>
    </row>
    <row r="23" spans="1:9" ht="15.75" x14ac:dyDescent="0.3">
      <c r="A23" s="179">
        <v>19</v>
      </c>
      <c r="B23" s="184" t="s">
        <v>342</v>
      </c>
      <c r="C23" s="179">
        <v>0</v>
      </c>
      <c r="D23" s="180">
        <v>0</v>
      </c>
      <c r="E23" s="179">
        <v>5</v>
      </c>
      <c r="F23" s="180">
        <v>27.93</v>
      </c>
      <c r="G23" s="181">
        <v>0</v>
      </c>
      <c r="H23" s="179">
        <v>48</v>
      </c>
      <c r="I23" s="180">
        <v>63.08</v>
      </c>
    </row>
    <row r="24" spans="1:9" ht="15.75" x14ac:dyDescent="0.3">
      <c r="A24" s="179">
        <v>20</v>
      </c>
      <c r="B24" s="184" t="s">
        <v>490</v>
      </c>
      <c r="C24" s="179">
        <v>7</v>
      </c>
      <c r="D24" s="180">
        <v>10.57</v>
      </c>
      <c r="E24" s="179">
        <v>3</v>
      </c>
      <c r="F24" s="180">
        <v>12.74</v>
      </c>
      <c r="G24" s="181">
        <f t="shared" si="0"/>
        <v>120.52980132450331</v>
      </c>
      <c r="H24" s="179">
        <v>29</v>
      </c>
      <c r="I24" s="180">
        <v>37.700000000000003</v>
      </c>
    </row>
    <row r="25" spans="1:9" ht="15.75" x14ac:dyDescent="0.3">
      <c r="A25" s="179">
        <v>21</v>
      </c>
      <c r="B25" s="184" t="s">
        <v>491</v>
      </c>
      <c r="C25" s="179">
        <v>14</v>
      </c>
      <c r="D25" s="180">
        <v>20.39</v>
      </c>
      <c r="E25" s="179">
        <v>2</v>
      </c>
      <c r="F25" s="180">
        <v>9</v>
      </c>
      <c r="G25" s="181">
        <f t="shared" si="0"/>
        <v>44.139283962726829</v>
      </c>
      <c r="H25" s="179">
        <v>8</v>
      </c>
      <c r="I25" s="180">
        <v>11.52</v>
      </c>
    </row>
    <row r="26" spans="1:9" ht="15.75" x14ac:dyDescent="0.3">
      <c r="A26" s="179">
        <v>22</v>
      </c>
      <c r="B26" s="184" t="s">
        <v>339</v>
      </c>
      <c r="C26" s="179">
        <v>4</v>
      </c>
      <c r="D26" s="180">
        <v>3.53</v>
      </c>
      <c r="E26" s="179">
        <v>3</v>
      </c>
      <c r="F26" s="180">
        <v>2.25</v>
      </c>
      <c r="G26" s="181">
        <f t="shared" si="0"/>
        <v>63.73937677053825</v>
      </c>
      <c r="H26" s="179">
        <v>13</v>
      </c>
      <c r="I26" s="180">
        <v>11.52</v>
      </c>
    </row>
    <row r="27" spans="1:9" ht="15.75" x14ac:dyDescent="0.3">
      <c r="A27" s="179">
        <v>23</v>
      </c>
      <c r="B27" s="184" t="s">
        <v>492</v>
      </c>
      <c r="C27" s="179">
        <v>29</v>
      </c>
      <c r="D27" s="180">
        <v>41.44</v>
      </c>
      <c r="E27" s="179">
        <v>2</v>
      </c>
      <c r="F27" s="180">
        <v>1.76</v>
      </c>
      <c r="G27" s="181">
        <f t="shared" si="0"/>
        <v>4.2471042471042475</v>
      </c>
      <c r="H27" s="179">
        <v>14</v>
      </c>
      <c r="I27" s="180">
        <v>17.79</v>
      </c>
    </row>
    <row r="28" spans="1:9" ht="15.75" x14ac:dyDescent="0.3">
      <c r="A28" s="179">
        <v>24</v>
      </c>
      <c r="B28" s="184" t="s">
        <v>493</v>
      </c>
      <c r="C28" s="179">
        <v>2</v>
      </c>
      <c r="D28" s="180">
        <v>1.4</v>
      </c>
      <c r="E28" s="179">
        <v>0</v>
      </c>
      <c r="F28" s="180">
        <v>0</v>
      </c>
      <c r="G28" s="181">
        <f t="shared" si="0"/>
        <v>0</v>
      </c>
      <c r="H28" s="179">
        <v>4</v>
      </c>
      <c r="I28" s="180">
        <v>4.97</v>
      </c>
    </row>
    <row r="29" spans="1:9" ht="15.75" x14ac:dyDescent="0.3">
      <c r="A29" s="179">
        <v>25</v>
      </c>
      <c r="B29" s="184" t="s">
        <v>494</v>
      </c>
      <c r="C29" s="179">
        <v>2</v>
      </c>
      <c r="D29" s="180">
        <v>0.7</v>
      </c>
      <c r="E29" s="179">
        <v>0</v>
      </c>
      <c r="F29" s="180">
        <v>0</v>
      </c>
      <c r="G29" s="181">
        <f t="shared" si="0"/>
        <v>0</v>
      </c>
      <c r="H29" s="179">
        <v>2</v>
      </c>
      <c r="I29" s="180">
        <v>2.4300000000000002</v>
      </c>
    </row>
    <row r="30" spans="1:9" ht="15.75" x14ac:dyDescent="0.3">
      <c r="A30" s="179">
        <v>26</v>
      </c>
      <c r="B30" s="184" t="s">
        <v>495</v>
      </c>
      <c r="C30" s="179">
        <v>2</v>
      </c>
      <c r="D30" s="180">
        <v>1.4</v>
      </c>
      <c r="E30" s="179">
        <v>0</v>
      </c>
      <c r="F30" s="180">
        <v>0</v>
      </c>
      <c r="G30" s="181">
        <f t="shared" si="0"/>
        <v>0</v>
      </c>
      <c r="H30" s="179">
        <v>2</v>
      </c>
      <c r="I30" s="180">
        <v>2.4300000000000002</v>
      </c>
    </row>
    <row r="31" spans="1:9" ht="15.75" x14ac:dyDescent="0.3">
      <c r="A31" s="179">
        <v>27</v>
      </c>
      <c r="B31" s="184" t="s">
        <v>60</v>
      </c>
      <c r="C31" s="179">
        <v>431</v>
      </c>
      <c r="D31" s="180">
        <v>624.79</v>
      </c>
      <c r="E31" s="179">
        <v>204</v>
      </c>
      <c r="F31" s="180">
        <v>609.87</v>
      </c>
      <c r="G31" s="181">
        <f t="shared" si="0"/>
        <v>97.61199763120409</v>
      </c>
      <c r="H31" s="179">
        <v>552</v>
      </c>
      <c r="I31" s="180">
        <v>725.07</v>
      </c>
    </row>
    <row r="32" spans="1:9" ht="15.75" x14ac:dyDescent="0.3">
      <c r="A32" s="179">
        <v>28</v>
      </c>
      <c r="B32" s="184" t="s">
        <v>496</v>
      </c>
      <c r="C32" s="179">
        <v>187</v>
      </c>
      <c r="D32" s="180">
        <v>271.85000000000002</v>
      </c>
      <c r="E32" s="179">
        <v>152</v>
      </c>
      <c r="F32" s="180">
        <v>453.5</v>
      </c>
      <c r="G32" s="181">
        <f t="shared" si="0"/>
        <v>166.81993746551404</v>
      </c>
      <c r="H32" s="179">
        <v>409</v>
      </c>
      <c r="I32" s="180">
        <v>569.57000000000005</v>
      </c>
    </row>
    <row r="33" spans="1:9" ht="15.75" x14ac:dyDescent="0.3">
      <c r="A33" s="179">
        <v>29</v>
      </c>
      <c r="B33" s="184" t="s">
        <v>59</v>
      </c>
      <c r="C33" s="179">
        <v>206</v>
      </c>
      <c r="D33" s="180">
        <v>298.8</v>
      </c>
      <c r="E33" s="179">
        <v>73</v>
      </c>
      <c r="F33" s="180">
        <v>210.74</v>
      </c>
      <c r="G33" s="181">
        <f t="shared" si="0"/>
        <v>70.528781793842029</v>
      </c>
      <c r="H33" s="179">
        <v>294</v>
      </c>
      <c r="I33" s="180">
        <v>378.3</v>
      </c>
    </row>
    <row r="34" spans="1:9" x14ac:dyDescent="0.25">
      <c r="A34" s="182" t="s">
        <v>458</v>
      </c>
      <c r="B34" s="182"/>
      <c r="C34" s="182">
        <f>SUM(C5:C33)</f>
        <v>7742</v>
      </c>
      <c r="D34" s="183">
        <f>SUM(D5:D33)</f>
        <v>11200.85</v>
      </c>
      <c r="E34" s="182">
        <f t="shared" ref="E34:I34" si="1">SUM(E5:E33)</f>
        <v>2737</v>
      </c>
      <c r="F34" s="183">
        <f t="shared" si="1"/>
        <v>9238.7000000000007</v>
      </c>
      <c r="G34" s="183">
        <f t="shared" si="0"/>
        <v>82.482133052402276</v>
      </c>
      <c r="H34" s="182">
        <f t="shared" si="1"/>
        <v>7738</v>
      </c>
      <c r="I34" s="183">
        <f t="shared" si="1"/>
        <v>10245.09</v>
      </c>
    </row>
  </sheetData>
  <mergeCells count="7">
    <mergeCell ref="H1:I1"/>
    <mergeCell ref="A2:I2"/>
    <mergeCell ref="A3:A4"/>
    <mergeCell ref="B3:B4"/>
    <mergeCell ref="C3:D3"/>
    <mergeCell ref="E3:F3"/>
    <mergeCell ref="H3:I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workbookViewId="0">
      <selection activeCell="R1" sqref="R1:S1"/>
    </sheetView>
  </sheetViews>
  <sheetFormatPr defaultRowHeight="15" x14ac:dyDescent="0.25"/>
  <cols>
    <col min="2" max="2" width="14.85546875" bestFit="1" customWidth="1"/>
  </cols>
  <sheetData>
    <row r="1" spans="1:19" ht="15.75" thickBot="1" x14ac:dyDescent="0.3">
      <c r="R1" s="366" t="s">
        <v>573</v>
      </c>
      <c r="S1" s="367"/>
    </row>
    <row r="2" spans="1:19" ht="21" x14ac:dyDescent="0.35">
      <c r="A2" s="371" t="s">
        <v>498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89.25" customHeight="1" x14ac:dyDescent="0.25">
      <c r="A3" s="185" t="s">
        <v>499</v>
      </c>
      <c r="B3" s="186" t="s">
        <v>500</v>
      </c>
      <c r="C3" s="187"/>
      <c r="D3" s="372" t="s">
        <v>501</v>
      </c>
      <c r="E3" s="372"/>
      <c r="F3" s="373" t="s">
        <v>502</v>
      </c>
      <c r="G3" s="373"/>
      <c r="H3" s="374" t="s">
        <v>503</v>
      </c>
      <c r="I3" s="374"/>
      <c r="J3" s="374" t="s">
        <v>504</v>
      </c>
      <c r="K3" s="374"/>
      <c r="L3" s="373" t="s">
        <v>505</v>
      </c>
      <c r="M3" s="373"/>
      <c r="N3" s="373" t="s">
        <v>506</v>
      </c>
      <c r="O3" s="373"/>
      <c r="P3" s="374" t="s">
        <v>507</v>
      </c>
      <c r="Q3" s="374"/>
      <c r="R3" s="373" t="s">
        <v>508</v>
      </c>
      <c r="S3" s="373"/>
    </row>
    <row r="4" spans="1:19" ht="43.5" customHeight="1" x14ac:dyDescent="0.25">
      <c r="A4" s="188"/>
      <c r="B4" s="186" t="s">
        <v>500</v>
      </c>
      <c r="C4" s="189"/>
      <c r="D4" s="375" t="s">
        <v>509</v>
      </c>
      <c r="E4" s="375"/>
      <c r="F4" s="370" t="s">
        <v>510</v>
      </c>
      <c r="G4" s="370"/>
      <c r="H4" s="375" t="s">
        <v>511</v>
      </c>
      <c r="I4" s="375"/>
      <c r="J4" s="375" t="s">
        <v>512</v>
      </c>
      <c r="K4" s="375"/>
      <c r="L4" s="370" t="s">
        <v>513</v>
      </c>
      <c r="M4" s="370"/>
      <c r="N4" s="370" t="s">
        <v>514</v>
      </c>
      <c r="O4" s="370"/>
      <c r="P4" s="375" t="s">
        <v>515</v>
      </c>
      <c r="Q4" s="375"/>
      <c r="R4" s="370" t="s">
        <v>516</v>
      </c>
      <c r="S4" s="370"/>
    </row>
    <row r="5" spans="1:19" ht="20.25" x14ac:dyDescent="0.25">
      <c r="A5" s="188">
        <v>1</v>
      </c>
      <c r="B5" s="190">
        <v>2</v>
      </c>
      <c r="C5" s="191"/>
      <c r="D5" s="192">
        <v>5</v>
      </c>
      <c r="E5" s="192">
        <v>6</v>
      </c>
      <c r="F5" s="191">
        <v>7</v>
      </c>
      <c r="G5" s="191">
        <v>8</v>
      </c>
      <c r="H5" s="192">
        <v>9</v>
      </c>
      <c r="I5" s="192">
        <v>10</v>
      </c>
      <c r="J5" s="192">
        <v>11</v>
      </c>
      <c r="K5" s="192">
        <v>12</v>
      </c>
      <c r="L5" s="191">
        <v>13</v>
      </c>
      <c r="M5" s="191">
        <v>14</v>
      </c>
      <c r="N5" s="191">
        <v>15</v>
      </c>
      <c r="O5" s="191">
        <v>16</v>
      </c>
      <c r="P5" s="192">
        <v>17</v>
      </c>
      <c r="Q5" s="192">
        <v>18</v>
      </c>
      <c r="R5" s="191">
        <v>19</v>
      </c>
      <c r="S5" s="191">
        <v>20</v>
      </c>
    </row>
    <row r="6" spans="1:19" ht="25.5" x14ac:dyDescent="0.25">
      <c r="A6" s="193"/>
      <c r="B6" s="194"/>
      <c r="C6" s="195"/>
      <c r="D6" s="195" t="s">
        <v>517</v>
      </c>
      <c r="E6" s="195" t="s">
        <v>518</v>
      </c>
      <c r="F6" s="192" t="s">
        <v>517</v>
      </c>
      <c r="G6" s="192" t="s">
        <v>518</v>
      </c>
      <c r="H6" s="192" t="s">
        <v>517</v>
      </c>
      <c r="I6" s="192" t="s">
        <v>518</v>
      </c>
      <c r="J6" s="192" t="s">
        <v>519</v>
      </c>
      <c r="K6" s="192" t="s">
        <v>520</v>
      </c>
      <c r="L6" s="192" t="s">
        <v>517</v>
      </c>
      <c r="M6" s="192" t="s">
        <v>518</v>
      </c>
      <c r="N6" s="192" t="s">
        <v>521</v>
      </c>
      <c r="O6" s="192" t="s">
        <v>522</v>
      </c>
      <c r="P6" s="192" t="s">
        <v>517</v>
      </c>
      <c r="Q6" s="192" t="s">
        <v>518</v>
      </c>
      <c r="R6" s="192" t="s">
        <v>523</v>
      </c>
      <c r="S6" s="192" t="s">
        <v>524</v>
      </c>
    </row>
    <row r="7" spans="1:19" ht="15.75" x14ac:dyDescent="0.25">
      <c r="A7" s="196">
        <v>1</v>
      </c>
      <c r="B7" s="197" t="s">
        <v>525</v>
      </c>
      <c r="C7" s="198">
        <v>900</v>
      </c>
      <c r="D7" s="199">
        <v>678</v>
      </c>
      <c r="E7" s="200">
        <v>960</v>
      </c>
      <c r="F7" s="199">
        <v>0</v>
      </c>
      <c r="G7" s="200">
        <v>0</v>
      </c>
      <c r="H7" s="199">
        <v>678</v>
      </c>
      <c r="I7" s="200">
        <v>960</v>
      </c>
      <c r="J7" s="199">
        <v>678</v>
      </c>
      <c r="K7" s="200">
        <v>960</v>
      </c>
      <c r="L7" s="199">
        <v>0</v>
      </c>
      <c r="M7" s="200">
        <v>0</v>
      </c>
      <c r="N7" s="199">
        <v>0</v>
      </c>
      <c r="O7" s="200">
        <v>0</v>
      </c>
      <c r="P7" s="199">
        <v>657</v>
      </c>
      <c r="Q7" s="200">
        <v>925.6</v>
      </c>
      <c r="R7" s="199">
        <v>21</v>
      </c>
      <c r="S7" s="200">
        <v>34.399999999999977</v>
      </c>
    </row>
    <row r="8" spans="1:19" ht="15.75" x14ac:dyDescent="0.25">
      <c r="A8" s="196">
        <v>2</v>
      </c>
      <c r="B8" s="197" t="s">
        <v>526</v>
      </c>
      <c r="C8" s="198">
        <v>900</v>
      </c>
      <c r="D8" s="199">
        <v>1361</v>
      </c>
      <c r="E8" s="200">
        <v>1144.1099999999999</v>
      </c>
      <c r="F8" s="199">
        <v>0</v>
      </c>
      <c r="G8" s="200">
        <v>0</v>
      </c>
      <c r="H8" s="199">
        <v>739</v>
      </c>
      <c r="I8" s="200">
        <v>656.78</v>
      </c>
      <c r="J8" s="199">
        <v>739</v>
      </c>
      <c r="K8" s="200">
        <v>656.78</v>
      </c>
      <c r="L8" s="199">
        <v>0</v>
      </c>
      <c r="M8" s="200">
        <v>0</v>
      </c>
      <c r="N8" s="199">
        <v>622</v>
      </c>
      <c r="O8" s="200">
        <v>487.32999999999993</v>
      </c>
      <c r="P8" s="199">
        <v>739</v>
      </c>
      <c r="Q8" s="200">
        <v>656.78</v>
      </c>
      <c r="R8" s="199">
        <v>0</v>
      </c>
      <c r="S8" s="200">
        <v>0</v>
      </c>
    </row>
    <row r="9" spans="1:19" ht="15.75" x14ac:dyDescent="0.25">
      <c r="A9" s="196">
        <v>3</v>
      </c>
      <c r="B9" s="201" t="s">
        <v>527</v>
      </c>
      <c r="C9" s="198">
        <v>300</v>
      </c>
      <c r="D9" s="198">
        <v>166</v>
      </c>
      <c r="E9" s="200">
        <v>1236</v>
      </c>
      <c r="F9" s="198">
        <v>76</v>
      </c>
      <c r="G9" s="200">
        <v>434.35</v>
      </c>
      <c r="H9" s="198">
        <v>100</v>
      </c>
      <c r="I9" s="200">
        <v>614.95000000000005</v>
      </c>
      <c r="J9" s="199">
        <v>176</v>
      </c>
      <c r="K9" s="200">
        <v>1049.3000000000002</v>
      </c>
      <c r="L9" s="198">
        <v>64</v>
      </c>
      <c r="M9" s="198">
        <v>381.9</v>
      </c>
      <c r="N9" s="199">
        <v>2</v>
      </c>
      <c r="O9" s="200">
        <v>239.14999999999998</v>
      </c>
      <c r="P9" s="198">
        <v>35</v>
      </c>
      <c r="Q9" s="200">
        <v>287.5</v>
      </c>
      <c r="R9" s="199">
        <v>141</v>
      </c>
      <c r="S9" s="200">
        <v>761.80000000000018</v>
      </c>
    </row>
    <row r="10" spans="1:19" x14ac:dyDescent="0.25">
      <c r="A10" s="196">
        <v>4</v>
      </c>
      <c r="B10" s="202" t="s">
        <v>528</v>
      </c>
      <c r="C10" s="203">
        <v>1700</v>
      </c>
      <c r="D10" s="203">
        <v>888</v>
      </c>
      <c r="E10" s="204">
        <v>2247.9349999999999</v>
      </c>
      <c r="F10" s="203">
        <v>0</v>
      </c>
      <c r="G10" s="204">
        <v>0</v>
      </c>
      <c r="H10" s="203">
        <v>715</v>
      </c>
      <c r="I10" s="204">
        <v>1706.25</v>
      </c>
      <c r="J10" s="203">
        <v>715</v>
      </c>
      <c r="K10" s="204">
        <v>1706.25</v>
      </c>
      <c r="L10" s="203">
        <v>0</v>
      </c>
      <c r="M10" s="203">
        <v>0</v>
      </c>
      <c r="N10" s="203">
        <v>173</v>
      </c>
      <c r="O10" s="204">
        <v>541.68500000000006</v>
      </c>
      <c r="P10" s="203">
        <v>541</v>
      </c>
      <c r="Q10" s="204">
        <v>1228.98</v>
      </c>
      <c r="R10" s="203">
        <v>174</v>
      </c>
      <c r="S10" s="204">
        <v>477.27</v>
      </c>
    </row>
    <row r="11" spans="1:19" ht="15.75" x14ac:dyDescent="0.25">
      <c r="A11" s="196">
        <v>5</v>
      </c>
      <c r="B11" s="205" t="s">
        <v>529</v>
      </c>
      <c r="C11" s="198">
        <v>1500</v>
      </c>
      <c r="D11" s="199">
        <v>1983</v>
      </c>
      <c r="E11" s="200">
        <v>2298.9600000000005</v>
      </c>
      <c r="F11" s="199">
        <v>0</v>
      </c>
      <c r="G11" s="200">
        <v>0</v>
      </c>
      <c r="H11" s="199">
        <v>1808</v>
      </c>
      <c r="I11" s="200">
        <v>1840.28</v>
      </c>
      <c r="J11" s="199">
        <v>1808</v>
      </c>
      <c r="K11" s="200">
        <v>1840.28</v>
      </c>
      <c r="L11" s="199">
        <v>9</v>
      </c>
      <c r="M11" s="200">
        <v>16.7</v>
      </c>
      <c r="N11" s="199">
        <v>169</v>
      </c>
      <c r="O11" s="200">
        <v>443.64</v>
      </c>
      <c r="P11" s="199">
        <v>1565</v>
      </c>
      <c r="Q11" s="200">
        <v>1425.2499999999998</v>
      </c>
      <c r="R11" s="199">
        <v>243</v>
      </c>
      <c r="S11" s="200">
        <v>437.65</v>
      </c>
    </row>
    <row r="12" spans="1:19" ht="15.75" x14ac:dyDescent="0.25">
      <c r="A12" s="196">
        <v>6</v>
      </c>
      <c r="B12" s="201" t="s">
        <v>530</v>
      </c>
      <c r="C12" s="198">
        <v>400</v>
      </c>
      <c r="D12" s="199">
        <v>280</v>
      </c>
      <c r="E12" s="200">
        <v>1019.8</v>
      </c>
      <c r="F12" s="199">
        <v>44</v>
      </c>
      <c r="G12" s="200">
        <v>240.7</v>
      </c>
      <c r="H12" s="199">
        <v>153</v>
      </c>
      <c r="I12" s="200">
        <v>247.05</v>
      </c>
      <c r="J12" s="199">
        <v>197</v>
      </c>
      <c r="K12" s="200">
        <v>487.75</v>
      </c>
      <c r="L12" s="199">
        <v>4</v>
      </c>
      <c r="M12" s="199">
        <v>25</v>
      </c>
      <c r="N12" s="199">
        <v>123</v>
      </c>
      <c r="O12" s="200">
        <v>747.75</v>
      </c>
      <c r="P12" s="199">
        <v>137</v>
      </c>
      <c r="Q12" s="200">
        <v>126.35</v>
      </c>
      <c r="R12" s="199">
        <v>60</v>
      </c>
      <c r="S12" s="200">
        <v>361.4</v>
      </c>
    </row>
    <row r="13" spans="1:19" ht="15.75" x14ac:dyDescent="0.25">
      <c r="A13" s="196">
        <v>7</v>
      </c>
      <c r="B13" s="201" t="s">
        <v>531</v>
      </c>
      <c r="C13" s="198">
        <v>400</v>
      </c>
      <c r="D13" s="199">
        <v>1798</v>
      </c>
      <c r="E13" s="200">
        <v>2192.92</v>
      </c>
      <c r="F13" s="199">
        <v>23</v>
      </c>
      <c r="G13" s="200">
        <v>214</v>
      </c>
      <c r="H13" s="199">
        <v>1728</v>
      </c>
      <c r="I13" s="200">
        <v>1697.92</v>
      </c>
      <c r="J13" s="199">
        <v>1751</v>
      </c>
      <c r="K13" s="200">
        <v>1911.92</v>
      </c>
      <c r="L13" s="199">
        <v>4</v>
      </c>
      <c r="M13" s="200">
        <v>32</v>
      </c>
      <c r="N13" s="199">
        <v>66</v>
      </c>
      <c r="O13" s="200">
        <v>463</v>
      </c>
      <c r="P13" s="199">
        <v>1723</v>
      </c>
      <c r="Q13" s="200">
        <v>1653.92</v>
      </c>
      <c r="R13" s="199">
        <v>28</v>
      </c>
      <c r="S13" s="200">
        <v>258</v>
      </c>
    </row>
    <row r="14" spans="1:19" ht="15.75" x14ac:dyDescent="0.25">
      <c r="A14" s="196">
        <v>8</v>
      </c>
      <c r="B14" s="201" t="s">
        <v>532</v>
      </c>
      <c r="C14" s="198">
        <v>400</v>
      </c>
      <c r="D14" s="199">
        <v>73</v>
      </c>
      <c r="E14" s="200">
        <v>232</v>
      </c>
      <c r="F14" s="199">
        <v>0</v>
      </c>
      <c r="G14" s="200">
        <v>0</v>
      </c>
      <c r="H14" s="199">
        <v>23</v>
      </c>
      <c r="I14" s="200">
        <v>63.5</v>
      </c>
      <c r="J14" s="199">
        <v>23</v>
      </c>
      <c r="K14" s="200">
        <v>63.5</v>
      </c>
      <c r="L14" s="199">
        <v>0</v>
      </c>
      <c r="M14" s="200">
        <v>0</v>
      </c>
      <c r="N14" s="199">
        <v>50</v>
      </c>
      <c r="O14" s="200">
        <v>168.5</v>
      </c>
      <c r="P14" s="199">
        <v>17</v>
      </c>
      <c r="Q14" s="200">
        <v>45</v>
      </c>
      <c r="R14" s="199">
        <v>6</v>
      </c>
      <c r="S14" s="200">
        <v>18.5</v>
      </c>
    </row>
    <row r="15" spans="1:19" ht="15.75" x14ac:dyDescent="0.25">
      <c r="A15" s="196">
        <v>9</v>
      </c>
      <c r="B15" s="201" t="s">
        <v>533</v>
      </c>
      <c r="C15" s="198">
        <v>400</v>
      </c>
      <c r="D15" s="199">
        <v>102</v>
      </c>
      <c r="E15" s="200">
        <v>205</v>
      </c>
      <c r="F15" s="199">
        <v>0</v>
      </c>
      <c r="G15" s="200">
        <v>0</v>
      </c>
      <c r="H15" s="199">
        <v>63</v>
      </c>
      <c r="I15" s="200">
        <v>112</v>
      </c>
      <c r="J15" s="199">
        <v>63</v>
      </c>
      <c r="K15" s="200">
        <v>112</v>
      </c>
      <c r="L15" s="199">
        <v>0</v>
      </c>
      <c r="M15" s="200">
        <v>0</v>
      </c>
      <c r="N15" s="199">
        <v>39</v>
      </c>
      <c r="O15" s="200">
        <v>93</v>
      </c>
      <c r="P15" s="199">
        <v>55</v>
      </c>
      <c r="Q15" s="200">
        <v>96</v>
      </c>
      <c r="R15" s="199">
        <v>8</v>
      </c>
      <c r="S15" s="200">
        <v>16</v>
      </c>
    </row>
    <row r="16" spans="1:19" x14ac:dyDescent="0.25">
      <c r="A16" s="196">
        <v>10</v>
      </c>
      <c r="B16" s="202" t="s">
        <v>534</v>
      </c>
      <c r="C16" s="203">
        <v>1800</v>
      </c>
      <c r="D16" s="203">
        <v>1530</v>
      </c>
      <c r="E16" s="204">
        <v>1881.25</v>
      </c>
      <c r="F16" s="203">
        <v>466</v>
      </c>
      <c r="G16" s="204">
        <v>397.34100000000001</v>
      </c>
      <c r="H16" s="203">
        <v>1040</v>
      </c>
      <c r="I16" s="204">
        <v>1262.9000000000001</v>
      </c>
      <c r="J16" s="203">
        <v>1506</v>
      </c>
      <c r="K16" s="204">
        <v>1660.241</v>
      </c>
      <c r="L16" s="203">
        <v>305</v>
      </c>
      <c r="M16" s="203">
        <v>301.39999999999998</v>
      </c>
      <c r="N16" s="203">
        <v>185</v>
      </c>
      <c r="O16" s="204">
        <v>316.95000000000005</v>
      </c>
      <c r="P16" s="203">
        <v>1076</v>
      </c>
      <c r="Q16" s="204">
        <v>1295.96</v>
      </c>
      <c r="R16" s="203">
        <v>430</v>
      </c>
      <c r="S16" s="204">
        <v>364.28100000000001</v>
      </c>
    </row>
    <row r="17" spans="1:19" ht="15.75" x14ac:dyDescent="0.25">
      <c r="A17" s="196">
        <v>11</v>
      </c>
      <c r="B17" s="201" t="s">
        <v>535</v>
      </c>
      <c r="C17" s="198">
        <v>600</v>
      </c>
      <c r="D17" s="199">
        <v>496</v>
      </c>
      <c r="E17" s="200">
        <v>665.59</v>
      </c>
      <c r="F17" s="199">
        <v>52</v>
      </c>
      <c r="G17" s="200">
        <v>62.72</v>
      </c>
      <c r="H17" s="199">
        <v>389</v>
      </c>
      <c r="I17" s="200">
        <v>461.76</v>
      </c>
      <c r="J17" s="199">
        <v>441</v>
      </c>
      <c r="K17" s="200">
        <v>524.48</v>
      </c>
      <c r="L17" s="199">
        <v>6</v>
      </c>
      <c r="M17" s="199">
        <v>7.71</v>
      </c>
      <c r="N17" s="199">
        <v>101</v>
      </c>
      <c r="O17" s="200">
        <v>196.12000000000003</v>
      </c>
      <c r="P17" s="199">
        <v>384</v>
      </c>
      <c r="Q17" s="200">
        <v>445.88</v>
      </c>
      <c r="R17" s="199">
        <v>57</v>
      </c>
      <c r="S17" s="200">
        <v>78.600000000000023</v>
      </c>
    </row>
    <row r="18" spans="1:19" ht="15.75" x14ac:dyDescent="0.25">
      <c r="A18" s="196">
        <v>12</v>
      </c>
      <c r="B18" s="206" t="s">
        <v>536</v>
      </c>
      <c r="C18" s="203">
        <v>1200</v>
      </c>
      <c r="D18" s="203">
        <v>2367</v>
      </c>
      <c r="E18" s="204">
        <v>3071.0499999999997</v>
      </c>
      <c r="F18" s="203">
        <v>384</v>
      </c>
      <c r="G18" s="204">
        <v>565.04</v>
      </c>
      <c r="H18" s="203">
        <v>1793</v>
      </c>
      <c r="I18" s="204">
        <v>2098.84</v>
      </c>
      <c r="J18" s="203">
        <v>2177</v>
      </c>
      <c r="K18" s="204">
        <v>2663.88</v>
      </c>
      <c r="L18" s="203">
        <v>292</v>
      </c>
      <c r="M18" s="203">
        <v>264.10000000000002</v>
      </c>
      <c r="N18" s="203">
        <v>282</v>
      </c>
      <c r="O18" s="204">
        <v>708.11000000000013</v>
      </c>
      <c r="P18" s="203">
        <v>1873</v>
      </c>
      <c r="Q18" s="204">
        <v>2146.23</v>
      </c>
      <c r="R18" s="203">
        <v>304</v>
      </c>
      <c r="S18" s="204">
        <v>517.65</v>
      </c>
    </row>
    <row r="19" spans="1:19" ht="15.75" x14ac:dyDescent="0.25">
      <c r="A19" s="196">
        <v>13</v>
      </c>
      <c r="B19" s="201" t="s">
        <v>537</v>
      </c>
      <c r="C19" s="198">
        <v>300</v>
      </c>
      <c r="D19" s="199">
        <v>44</v>
      </c>
      <c r="E19" s="200">
        <v>132</v>
      </c>
      <c r="F19" s="199">
        <v>1</v>
      </c>
      <c r="G19" s="200">
        <v>3</v>
      </c>
      <c r="H19" s="199">
        <v>7</v>
      </c>
      <c r="I19" s="200">
        <v>21</v>
      </c>
      <c r="J19" s="199">
        <v>8</v>
      </c>
      <c r="K19" s="200">
        <v>24</v>
      </c>
      <c r="L19" s="199">
        <v>0</v>
      </c>
      <c r="M19" s="200">
        <v>0</v>
      </c>
      <c r="N19" s="199">
        <v>37</v>
      </c>
      <c r="O19" s="200">
        <v>111</v>
      </c>
      <c r="P19" s="199">
        <v>2</v>
      </c>
      <c r="Q19" s="200">
        <v>6</v>
      </c>
      <c r="R19" s="199">
        <v>6</v>
      </c>
      <c r="S19" s="200">
        <v>18</v>
      </c>
    </row>
    <row r="20" spans="1:19" ht="15.75" x14ac:dyDescent="0.25">
      <c r="A20" s="196">
        <v>14</v>
      </c>
      <c r="B20" s="201" t="s">
        <v>538</v>
      </c>
      <c r="C20" s="198">
        <v>500</v>
      </c>
      <c r="D20" s="199">
        <v>224</v>
      </c>
      <c r="E20" s="200">
        <v>877.55</v>
      </c>
      <c r="F20" s="199">
        <v>0</v>
      </c>
      <c r="G20" s="200">
        <v>0</v>
      </c>
      <c r="H20" s="199">
        <v>160</v>
      </c>
      <c r="I20" s="200">
        <v>525.29999999999995</v>
      </c>
      <c r="J20" s="199">
        <v>160</v>
      </c>
      <c r="K20" s="200">
        <v>525.29999999999995</v>
      </c>
      <c r="L20" s="199">
        <v>0</v>
      </c>
      <c r="M20" s="200">
        <v>0</v>
      </c>
      <c r="N20" s="199">
        <v>64</v>
      </c>
      <c r="O20" s="200">
        <v>352.24999999999994</v>
      </c>
      <c r="P20" s="199">
        <v>157</v>
      </c>
      <c r="Q20" s="200">
        <v>505.4</v>
      </c>
      <c r="R20" s="199">
        <v>3</v>
      </c>
      <c r="S20" s="200">
        <v>19.900000000000034</v>
      </c>
    </row>
    <row r="21" spans="1:19" ht="15.75" x14ac:dyDescent="0.25">
      <c r="A21" s="196">
        <v>15</v>
      </c>
      <c r="B21" s="205" t="s">
        <v>539</v>
      </c>
      <c r="C21" s="198">
        <v>1800</v>
      </c>
      <c r="D21" s="198">
        <v>3623</v>
      </c>
      <c r="E21" s="200">
        <v>3463.2599999999993</v>
      </c>
      <c r="F21" s="198">
        <v>35</v>
      </c>
      <c r="G21" s="200">
        <v>29.2</v>
      </c>
      <c r="H21" s="198">
        <v>3389</v>
      </c>
      <c r="I21" s="200">
        <v>2926.0499999999993</v>
      </c>
      <c r="J21" s="199">
        <v>3424</v>
      </c>
      <c r="K21" s="200">
        <v>2955.2499999999991</v>
      </c>
      <c r="L21" s="198">
        <v>3</v>
      </c>
      <c r="M21" s="198">
        <v>3.38</v>
      </c>
      <c r="N21" s="199">
        <v>199</v>
      </c>
      <c r="O21" s="200">
        <v>508.01000000000022</v>
      </c>
      <c r="P21" s="198">
        <v>3231</v>
      </c>
      <c r="Q21" s="200">
        <v>2801.9699999999993</v>
      </c>
      <c r="R21" s="199">
        <v>193</v>
      </c>
      <c r="S21" s="200">
        <v>153.2800000000002</v>
      </c>
    </row>
    <row r="22" spans="1:19" x14ac:dyDescent="0.25">
      <c r="A22" s="196">
        <v>16</v>
      </c>
      <c r="B22" s="202" t="s">
        <v>540</v>
      </c>
      <c r="C22" s="203">
        <v>1400</v>
      </c>
      <c r="D22" s="203">
        <v>2698</v>
      </c>
      <c r="E22" s="204">
        <v>2364.9797100000001</v>
      </c>
      <c r="F22" s="203">
        <v>28</v>
      </c>
      <c r="G22" s="204">
        <v>7.98</v>
      </c>
      <c r="H22" s="203">
        <v>2139</v>
      </c>
      <c r="I22" s="204">
        <v>1487.6899999999998</v>
      </c>
      <c r="J22" s="203">
        <v>2167</v>
      </c>
      <c r="K22" s="204">
        <v>1495.6699999999998</v>
      </c>
      <c r="L22" s="203">
        <v>41</v>
      </c>
      <c r="M22" s="203">
        <v>77.97</v>
      </c>
      <c r="N22" s="203">
        <v>518</v>
      </c>
      <c r="O22" s="204">
        <v>799.31970999999999</v>
      </c>
      <c r="P22" s="203">
        <v>2050</v>
      </c>
      <c r="Q22" s="204">
        <v>1466.4356700000001</v>
      </c>
      <c r="R22" s="203">
        <v>111</v>
      </c>
      <c r="S22" s="204">
        <v>29.234330000000057</v>
      </c>
    </row>
    <row r="23" spans="1:19" ht="15.75" x14ac:dyDescent="0.25">
      <c r="A23" s="196">
        <v>17</v>
      </c>
      <c r="B23" s="207" t="s">
        <v>541</v>
      </c>
      <c r="C23" s="203">
        <v>2000</v>
      </c>
      <c r="D23" s="203">
        <v>1602</v>
      </c>
      <c r="E23" s="204">
        <v>1721.84</v>
      </c>
      <c r="F23" s="203">
        <v>512</v>
      </c>
      <c r="G23" s="204">
        <v>340.84000000000003</v>
      </c>
      <c r="H23" s="203">
        <v>1378</v>
      </c>
      <c r="I23" s="204">
        <v>1257.57</v>
      </c>
      <c r="J23" s="203">
        <v>1890</v>
      </c>
      <c r="K23" s="204">
        <v>1598.4099999999999</v>
      </c>
      <c r="L23" s="203">
        <v>9</v>
      </c>
      <c r="M23" s="203">
        <v>13.5</v>
      </c>
      <c r="N23" s="203">
        <v>215</v>
      </c>
      <c r="O23" s="204">
        <v>450.77</v>
      </c>
      <c r="P23" s="203">
        <v>1325</v>
      </c>
      <c r="Q23" s="204">
        <v>1171.08</v>
      </c>
      <c r="R23" s="203">
        <v>565</v>
      </c>
      <c r="S23" s="204">
        <v>427.33000000000004</v>
      </c>
    </row>
    <row r="24" spans="1:19" ht="15.75" x14ac:dyDescent="0.25">
      <c r="A24" s="196">
        <v>18</v>
      </c>
      <c r="B24" s="201" t="s">
        <v>542</v>
      </c>
      <c r="C24" s="198">
        <v>400</v>
      </c>
      <c r="D24" s="199">
        <v>194</v>
      </c>
      <c r="E24" s="200">
        <v>678</v>
      </c>
      <c r="F24" s="199">
        <v>19</v>
      </c>
      <c r="G24" s="200">
        <v>117</v>
      </c>
      <c r="H24" s="199">
        <v>132</v>
      </c>
      <c r="I24" s="200">
        <v>345</v>
      </c>
      <c r="J24" s="199">
        <v>151</v>
      </c>
      <c r="K24" s="200">
        <v>462</v>
      </c>
      <c r="L24" s="199">
        <v>20</v>
      </c>
      <c r="M24" s="200">
        <v>123.8</v>
      </c>
      <c r="N24" s="199">
        <v>42</v>
      </c>
      <c r="O24" s="200">
        <v>209.2</v>
      </c>
      <c r="P24" s="199">
        <v>133</v>
      </c>
      <c r="Q24" s="200">
        <v>269.39999999999998</v>
      </c>
      <c r="R24" s="199">
        <v>18</v>
      </c>
      <c r="S24" s="200">
        <v>192.60000000000002</v>
      </c>
    </row>
    <row r="25" spans="1:19" ht="15.75" x14ac:dyDescent="0.25">
      <c r="A25" s="196">
        <v>19</v>
      </c>
      <c r="B25" s="201" t="s">
        <v>543</v>
      </c>
      <c r="C25" s="198">
        <v>400</v>
      </c>
      <c r="D25" s="199">
        <v>79</v>
      </c>
      <c r="E25" s="200">
        <v>324.5</v>
      </c>
      <c r="F25" s="199">
        <v>65</v>
      </c>
      <c r="G25" s="200">
        <v>224.75</v>
      </c>
      <c r="H25" s="199">
        <v>69</v>
      </c>
      <c r="I25" s="200">
        <v>272</v>
      </c>
      <c r="J25" s="199">
        <v>134</v>
      </c>
      <c r="K25" s="200">
        <v>496.75</v>
      </c>
      <c r="L25" s="199">
        <v>0</v>
      </c>
      <c r="M25" s="200">
        <v>0</v>
      </c>
      <c r="N25" s="199">
        <v>10</v>
      </c>
      <c r="O25" s="200">
        <v>52.5</v>
      </c>
      <c r="P25" s="199">
        <v>62</v>
      </c>
      <c r="Q25" s="200">
        <v>62.5</v>
      </c>
      <c r="R25" s="199">
        <v>72</v>
      </c>
      <c r="S25" s="200">
        <v>434.25</v>
      </c>
    </row>
    <row r="26" spans="1:19" ht="15.75" x14ac:dyDescent="0.25">
      <c r="A26" s="196">
        <v>20</v>
      </c>
      <c r="B26" s="201" t="s">
        <v>544</v>
      </c>
      <c r="C26" s="198">
        <v>600</v>
      </c>
      <c r="D26" s="199">
        <v>1217</v>
      </c>
      <c r="E26" s="200">
        <v>1983.8</v>
      </c>
      <c r="F26" s="199">
        <v>0</v>
      </c>
      <c r="G26" s="200">
        <v>0</v>
      </c>
      <c r="H26" s="199">
        <v>1111</v>
      </c>
      <c r="I26" s="200">
        <v>1418.8</v>
      </c>
      <c r="J26" s="199">
        <v>1111</v>
      </c>
      <c r="K26" s="200">
        <v>1418.8</v>
      </c>
      <c r="L26" s="199">
        <v>5</v>
      </c>
      <c r="M26" s="200">
        <v>27</v>
      </c>
      <c r="N26" s="199">
        <v>101</v>
      </c>
      <c r="O26" s="200">
        <v>538</v>
      </c>
      <c r="P26" s="199">
        <v>1048</v>
      </c>
      <c r="Q26" s="200">
        <v>1109.3</v>
      </c>
      <c r="R26" s="199">
        <v>63</v>
      </c>
      <c r="S26" s="200">
        <v>309.5</v>
      </c>
    </row>
    <row r="27" spans="1:19" ht="15.75" x14ac:dyDescent="0.25">
      <c r="A27" s="196">
        <v>21</v>
      </c>
      <c r="B27" s="201" t="s">
        <v>453</v>
      </c>
      <c r="C27" s="198">
        <v>500</v>
      </c>
      <c r="D27" s="199">
        <v>478</v>
      </c>
      <c r="E27" s="200">
        <v>981.68000000000006</v>
      </c>
      <c r="F27" s="199">
        <v>0</v>
      </c>
      <c r="G27" s="200">
        <v>0</v>
      </c>
      <c r="H27" s="199">
        <v>427</v>
      </c>
      <c r="I27" s="200">
        <v>710.56999999999994</v>
      </c>
      <c r="J27" s="199">
        <v>427</v>
      </c>
      <c r="K27" s="200">
        <v>710.56999999999994</v>
      </c>
      <c r="L27" s="199">
        <v>0</v>
      </c>
      <c r="M27" s="200">
        <v>0</v>
      </c>
      <c r="N27" s="199">
        <v>51</v>
      </c>
      <c r="O27" s="200">
        <v>271.11</v>
      </c>
      <c r="P27" s="199">
        <v>427</v>
      </c>
      <c r="Q27" s="200">
        <v>710.56999999999994</v>
      </c>
      <c r="R27" s="199">
        <v>0</v>
      </c>
      <c r="S27" s="200">
        <v>0</v>
      </c>
    </row>
    <row r="28" spans="1:19" ht="15.75" x14ac:dyDescent="0.25">
      <c r="A28" s="196">
        <v>22</v>
      </c>
      <c r="B28" s="201" t="s">
        <v>545</v>
      </c>
      <c r="C28" s="198">
        <v>600</v>
      </c>
      <c r="D28" s="199">
        <v>520</v>
      </c>
      <c r="E28" s="200">
        <v>1067.68</v>
      </c>
      <c r="F28" s="199">
        <v>277</v>
      </c>
      <c r="G28" s="200">
        <v>779.5</v>
      </c>
      <c r="H28" s="199">
        <v>434</v>
      </c>
      <c r="I28" s="200">
        <v>831.33999999999992</v>
      </c>
      <c r="J28" s="199">
        <v>711</v>
      </c>
      <c r="K28" s="200">
        <v>1610.84</v>
      </c>
      <c r="L28" s="199">
        <v>2</v>
      </c>
      <c r="M28" s="200">
        <v>5.0199999999999996</v>
      </c>
      <c r="N28" s="199">
        <v>84</v>
      </c>
      <c r="O28" s="200">
        <v>231.32000000000002</v>
      </c>
      <c r="P28" s="199">
        <v>500</v>
      </c>
      <c r="Q28" s="200">
        <v>1003.3800000000001</v>
      </c>
      <c r="R28" s="199">
        <v>211</v>
      </c>
      <c r="S28" s="200">
        <v>607.45999999999992</v>
      </c>
    </row>
    <row r="29" spans="1:19" ht="15.75" x14ac:dyDescent="0.25">
      <c r="A29" s="196">
        <v>23</v>
      </c>
      <c r="B29" s="197" t="s">
        <v>546</v>
      </c>
      <c r="C29" s="198">
        <v>1700</v>
      </c>
      <c r="D29" s="199">
        <v>1244</v>
      </c>
      <c r="E29" s="200">
        <v>3199.16</v>
      </c>
      <c r="F29" s="199">
        <v>22</v>
      </c>
      <c r="G29" s="200">
        <v>56.46</v>
      </c>
      <c r="H29" s="199">
        <v>823</v>
      </c>
      <c r="I29" s="200">
        <v>2256.5700000000002</v>
      </c>
      <c r="J29" s="199">
        <v>845</v>
      </c>
      <c r="K29" s="200">
        <v>2313.0300000000002</v>
      </c>
      <c r="L29" s="199">
        <v>421</v>
      </c>
      <c r="M29" s="200">
        <v>942.59</v>
      </c>
      <c r="N29" s="199">
        <v>0</v>
      </c>
      <c r="O29" s="200">
        <v>0</v>
      </c>
      <c r="P29" s="199">
        <v>842</v>
      </c>
      <c r="Q29" s="200">
        <v>2305.33</v>
      </c>
      <c r="R29" s="199">
        <v>3</v>
      </c>
      <c r="S29" s="200">
        <v>7.7000000000002728</v>
      </c>
    </row>
    <row r="30" spans="1:19" ht="15.75" x14ac:dyDescent="0.25">
      <c r="A30" s="196">
        <v>24</v>
      </c>
      <c r="B30" s="201" t="s">
        <v>547</v>
      </c>
      <c r="C30" s="198">
        <v>900</v>
      </c>
      <c r="D30" s="198">
        <v>243</v>
      </c>
      <c r="E30" s="200">
        <v>508.03</v>
      </c>
      <c r="F30" s="198">
        <v>203</v>
      </c>
      <c r="G30" s="200">
        <v>416.38</v>
      </c>
      <c r="H30" s="198">
        <v>180</v>
      </c>
      <c r="I30" s="200">
        <v>380.33</v>
      </c>
      <c r="J30" s="199">
        <v>383</v>
      </c>
      <c r="K30" s="200">
        <v>796.71</v>
      </c>
      <c r="L30" s="198">
        <v>2</v>
      </c>
      <c r="M30" s="198">
        <v>10</v>
      </c>
      <c r="N30" s="199">
        <v>61</v>
      </c>
      <c r="O30" s="200">
        <v>117.69999999999999</v>
      </c>
      <c r="P30" s="198">
        <v>195</v>
      </c>
      <c r="Q30" s="200">
        <v>359.42</v>
      </c>
      <c r="R30" s="199">
        <v>188</v>
      </c>
      <c r="S30" s="200">
        <v>437.29</v>
      </c>
    </row>
    <row r="31" spans="1:19" ht="15.75" x14ac:dyDescent="0.25">
      <c r="A31" s="196">
        <v>25</v>
      </c>
      <c r="B31" s="201" t="s">
        <v>548</v>
      </c>
      <c r="C31" s="198">
        <v>500</v>
      </c>
      <c r="D31" s="199">
        <v>495</v>
      </c>
      <c r="E31" s="200">
        <v>671</v>
      </c>
      <c r="F31" s="199">
        <v>0</v>
      </c>
      <c r="G31" s="200">
        <v>0</v>
      </c>
      <c r="H31" s="199">
        <v>464</v>
      </c>
      <c r="I31" s="200">
        <v>519.16999999999996</v>
      </c>
      <c r="J31" s="199">
        <v>464</v>
      </c>
      <c r="K31" s="200">
        <v>519.16999999999996</v>
      </c>
      <c r="L31" s="199">
        <v>0</v>
      </c>
      <c r="M31" s="200">
        <v>0</v>
      </c>
      <c r="N31" s="199">
        <v>31</v>
      </c>
      <c r="O31" s="200">
        <v>151.83000000000004</v>
      </c>
      <c r="P31" s="199">
        <v>464</v>
      </c>
      <c r="Q31" s="200">
        <v>519.16999999999996</v>
      </c>
      <c r="R31" s="199">
        <v>0</v>
      </c>
      <c r="S31" s="200">
        <v>0</v>
      </c>
    </row>
    <row r="32" spans="1:19" ht="15.75" x14ac:dyDescent="0.25">
      <c r="A32" s="196">
        <v>26</v>
      </c>
      <c r="B32" s="201" t="s">
        <v>549</v>
      </c>
      <c r="C32" s="198">
        <v>500</v>
      </c>
      <c r="D32" s="199">
        <v>195</v>
      </c>
      <c r="E32" s="200">
        <v>862</v>
      </c>
      <c r="F32" s="199">
        <v>0</v>
      </c>
      <c r="G32" s="200">
        <v>0</v>
      </c>
      <c r="H32" s="199">
        <v>140</v>
      </c>
      <c r="I32" s="200">
        <v>577.88</v>
      </c>
      <c r="J32" s="199">
        <v>140</v>
      </c>
      <c r="K32" s="200">
        <v>577.88</v>
      </c>
      <c r="L32" s="199">
        <v>55</v>
      </c>
      <c r="M32" s="200">
        <v>284.12</v>
      </c>
      <c r="N32" s="199">
        <v>0</v>
      </c>
      <c r="O32" s="200">
        <v>0</v>
      </c>
      <c r="P32" s="199">
        <v>129</v>
      </c>
      <c r="Q32" s="200">
        <v>529.88</v>
      </c>
      <c r="R32" s="199">
        <v>11</v>
      </c>
      <c r="S32" s="200">
        <v>48</v>
      </c>
    </row>
    <row r="33" spans="1:19" x14ac:dyDescent="0.25">
      <c r="A33" s="196">
        <v>27</v>
      </c>
      <c r="B33" s="202" t="s">
        <v>550</v>
      </c>
      <c r="C33" s="203">
        <v>1800</v>
      </c>
      <c r="D33" s="203">
        <v>3902</v>
      </c>
      <c r="E33" s="204">
        <v>3836.4940000000006</v>
      </c>
      <c r="F33" s="203">
        <v>128</v>
      </c>
      <c r="G33" s="204">
        <v>67</v>
      </c>
      <c r="H33" s="203">
        <v>2828</v>
      </c>
      <c r="I33" s="204">
        <v>2117.3099999999995</v>
      </c>
      <c r="J33" s="203">
        <v>2956</v>
      </c>
      <c r="K33" s="204">
        <v>2184.3099999999995</v>
      </c>
      <c r="L33" s="203">
        <v>107</v>
      </c>
      <c r="M33" s="203">
        <v>24.5</v>
      </c>
      <c r="N33" s="203">
        <v>967</v>
      </c>
      <c r="O33" s="204">
        <v>1694.6839999999997</v>
      </c>
      <c r="P33" s="203">
        <v>2485</v>
      </c>
      <c r="Q33" s="204">
        <v>1921.3839999999998</v>
      </c>
      <c r="R33" s="203">
        <v>470</v>
      </c>
      <c r="S33" s="204">
        <v>262.92599999999999</v>
      </c>
    </row>
    <row r="34" spans="1:19" ht="15.75" x14ac:dyDescent="0.25">
      <c r="A34" s="196">
        <v>28</v>
      </c>
      <c r="B34" s="201" t="s">
        <v>551</v>
      </c>
      <c r="C34" s="198">
        <v>400</v>
      </c>
      <c r="D34" s="199">
        <v>294</v>
      </c>
      <c r="E34" s="200">
        <v>819.42000000000007</v>
      </c>
      <c r="F34" s="199">
        <v>0</v>
      </c>
      <c r="G34" s="200">
        <v>0</v>
      </c>
      <c r="H34" s="199">
        <v>188</v>
      </c>
      <c r="I34" s="200">
        <v>324.27</v>
      </c>
      <c r="J34" s="199">
        <v>188</v>
      </c>
      <c r="K34" s="200">
        <v>324.27</v>
      </c>
      <c r="L34" s="199">
        <v>21</v>
      </c>
      <c r="M34" s="199">
        <v>103</v>
      </c>
      <c r="N34" s="199">
        <v>85</v>
      </c>
      <c r="O34" s="200">
        <v>392.15000000000009</v>
      </c>
      <c r="P34" s="199">
        <v>169</v>
      </c>
      <c r="Q34" s="200">
        <v>262.39999999999998</v>
      </c>
      <c r="R34" s="199">
        <v>19</v>
      </c>
      <c r="S34" s="200">
        <v>61.869999999999976</v>
      </c>
    </row>
    <row r="35" spans="1:19" ht="15.75" x14ac:dyDescent="0.25">
      <c r="A35" s="196">
        <v>29</v>
      </c>
      <c r="B35" s="201" t="s">
        <v>552</v>
      </c>
      <c r="C35" s="198">
        <v>400</v>
      </c>
      <c r="D35" s="199">
        <v>1939</v>
      </c>
      <c r="E35" s="200">
        <v>2615.48</v>
      </c>
      <c r="F35" s="199">
        <v>50</v>
      </c>
      <c r="G35" s="200">
        <v>426.2</v>
      </c>
      <c r="H35" s="199">
        <v>1916</v>
      </c>
      <c r="I35" s="200">
        <v>2067.2799999999997</v>
      </c>
      <c r="J35" s="199">
        <v>1966</v>
      </c>
      <c r="K35" s="200">
        <v>2493.48</v>
      </c>
      <c r="L35" s="199">
        <v>0</v>
      </c>
      <c r="M35" s="200">
        <v>0</v>
      </c>
      <c r="N35" s="199">
        <v>23</v>
      </c>
      <c r="O35" s="200">
        <v>547</v>
      </c>
      <c r="P35" s="199">
        <v>1910</v>
      </c>
      <c r="Q35" s="200">
        <v>2049.2799999999997</v>
      </c>
      <c r="R35" s="199">
        <v>56</v>
      </c>
      <c r="S35" s="200">
        <v>444.2</v>
      </c>
    </row>
    <row r="36" spans="1:19" ht="15.75" x14ac:dyDescent="0.25">
      <c r="A36" s="196">
        <v>30</v>
      </c>
      <c r="B36" s="207" t="s">
        <v>553</v>
      </c>
      <c r="C36" s="203">
        <v>1300</v>
      </c>
      <c r="D36" s="203">
        <v>1079</v>
      </c>
      <c r="E36" s="204">
        <v>1624.43</v>
      </c>
      <c r="F36" s="203">
        <v>37</v>
      </c>
      <c r="G36" s="204">
        <v>46.730000000000004</v>
      </c>
      <c r="H36" s="203">
        <v>704</v>
      </c>
      <c r="I36" s="204">
        <v>1108.1300000000001</v>
      </c>
      <c r="J36" s="203">
        <v>741</v>
      </c>
      <c r="K36" s="204">
        <v>1154.8600000000001</v>
      </c>
      <c r="L36" s="203">
        <v>168</v>
      </c>
      <c r="M36" s="203">
        <v>215.7</v>
      </c>
      <c r="N36" s="203">
        <v>207</v>
      </c>
      <c r="O36" s="204">
        <v>300.59999999999997</v>
      </c>
      <c r="P36" s="203">
        <v>589</v>
      </c>
      <c r="Q36" s="204">
        <v>960.33999999999992</v>
      </c>
      <c r="R36" s="203">
        <v>152</v>
      </c>
      <c r="S36" s="204">
        <v>194.52</v>
      </c>
    </row>
    <row r="37" spans="1:19" ht="15.75" x14ac:dyDescent="0.25">
      <c r="A37" s="196">
        <v>31</v>
      </c>
      <c r="B37" s="201" t="s">
        <v>554</v>
      </c>
      <c r="C37" s="198">
        <v>450</v>
      </c>
      <c r="D37" s="199">
        <v>209</v>
      </c>
      <c r="E37" s="200">
        <v>352.8</v>
      </c>
      <c r="F37" s="199">
        <v>18</v>
      </c>
      <c r="G37" s="200">
        <v>96.6</v>
      </c>
      <c r="H37" s="199">
        <v>179</v>
      </c>
      <c r="I37" s="200">
        <v>196.3</v>
      </c>
      <c r="J37" s="199">
        <v>197</v>
      </c>
      <c r="K37" s="200">
        <v>292.89999999999998</v>
      </c>
      <c r="L37" s="199">
        <v>8</v>
      </c>
      <c r="M37" s="199">
        <v>37</v>
      </c>
      <c r="N37" s="199">
        <v>22</v>
      </c>
      <c r="O37" s="200">
        <v>119.5</v>
      </c>
      <c r="P37" s="199">
        <v>176</v>
      </c>
      <c r="Q37" s="200">
        <v>184.8</v>
      </c>
      <c r="R37" s="199">
        <v>21</v>
      </c>
      <c r="S37" s="200">
        <v>108.1</v>
      </c>
    </row>
    <row r="38" spans="1:19" ht="15.75" x14ac:dyDescent="0.25">
      <c r="A38" s="196">
        <v>32</v>
      </c>
      <c r="B38" s="207" t="s">
        <v>555</v>
      </c>
      <c r="C38" s="203">
        <v>2200</v>
      </c>
      <c r="D38" s="203">
        <v>2592</v>
      </c>
      <c r="E38" s="204">
        <v>2968.6399999999994</v>
      </c>
      <c r="F38" s="203">
        <v>448</v>
      </c>
      <c r="G38" s="204">
        <v>308.78500000000003</v>
      </c>
      <c r="H38" s="203">
        <v>2210</v>
      </c>
      <c r="I38" s="204">
        <v>2348.0299999999997</v>
      </c>
      <c r="J38" s="203">
        <v>2658</v>
      </c>
      <c r="K38" s="204">
        <v>2656.8149999999996</v>
      </c>
      <c r="L38" s="203">
        <v>129</v>
      </c>
      <c r="M38" s="203">
        <v>121.25</v>
      </c>
      <c r="N38" s="203">
        <v>253</v>
      </c>
      <c r="O38" s="204">
        <v>499.35999999999984</v>
      </c>
      <c r="P38" s="203">
        <v>2128</v>
      </c>
      <c r="Q38" s="204">
        <v>2198.44</v>
      </c>
      <c r="R38" s="203">
        <v>505</v>
      </c>
      <c r="S38" s="204">
        <v>458.37499999999994</v>
      </c>
    </row>
    <row r="39" spans="1:19" ht="15.75" x14ac:dyDescent="0.25">
      <c r="A39" s="196">
        <v>33</v>
      </c>
      <c r="B39" s="206" t="s">
        <v>556</v>
      </c>
      <c r="C39" s="203">
        <v>1100</v>
      </c>
      <c r="D39" s="203">
        <v>1468</v>
      </c>
      <c r="E39" s="204">
        <v>1918.2299999999998</v>
      </c>
      <c r="F39" s="203">
        <v>318</v>
      </c>
      <c r="G39" s="204">
        <v>501.42999999999995</v>
      </c>
      <c r="H39" s="203">
        <v>1126</v>
      </c>
      <c r="I39" s="204">
        <v>1184.1199999999999</v>
      </c>
      <c r="J39" s="203">
        <v>1444</v>
      </c>
      <c r="K39" s="204">
        <v>1685.55</v>
      </c>
      <c r="L39" s="203">
        <v>6</v>
      </c>
      <c r="M39" s="203">
        <v>47</v>
      </c>
      <c r="N39" s="203">
        <v>336</v>
      </c>
      <c r="O39" s="204">
        <v>687.11</v>
      </c>
      <c r="P39" s="203">
        <v>1251</v>
      </c>
      <c r="Q39" s="204">
        <v>1332.37</v>
      </c>
      <c r="R39" s="203">
        <v>193</v>
      </c>
      <c r="S39" s="204">
        <v>353.18</v>
      </c>
    </row>
    <row r="40" spans="1:19" ht="15.75" x14ac:dyDescent="0.25">
      <c r="A40" s="196">
        <v>34</v>
      </c>
      <c r="B40" s="206" t="s">
        <v>557</v>
      </c>
      <c r="C40" s="203">
        <v>2200</v>
      </c>
      <c r="D40" s="203">
        <v>3058</v>
      </c>
      <c r="E40" s="204">
        <v>5150.18</v>
      </c>
      <c r="F40" s="203">
        <v>0</v>
      </c>
      <c r="G40" s="204">
        <v>0</v>
      </c>
      <c r="H40" s="203">
        <v>2555</v>
      </c>
      <c r="I40" s="204">
        <v>3220.38</v>
      </c>
      <c r="J40" s="203">
        <v>2555</v>
      </c>
      <c r="K40" s="204">
        <v>3220.38</v>
      </c>
      <c r="L40" s="203">
        <v>0</v>
      </c>
      <c r="M40" s="203">
        <v>0</v>
      </c>
      <c r="N40" s="203">
        <v>503</v>
      </c>
      <c r="O40" s="204">
        <v>1929.8</v>
      </c>
      <c r="P40" s="203">
        <v>2319</v>
      </c>
      <c r="Q40" s="204">
        <v>2745.19</v>
      </c>
      <c r="R40" s="203">
        <v>236</v>
      </c>
      <c r="S40" s="204">
        <v>475.19000000000005</v>
      </c>
    </row>
    <row r="41" spans="1:19" ht="15.75" x14ac:dyDescent="0.25">
      <c r="A41" s="196">
        <v>35</v>
      </c>
      <c r="B41" s="201" t="s">
        <v>454</v>
      </c>
      <c r="C41" s="198">
        <v>400</v>
      </c>
      <c r="D41" s="198">
        <v>341</v>
      </c>
      <c r="E41" s="200">
        <v>359.6</v>
      </c>
      <c r="F41" s="198">
        <v>183</v>
      </c>
      <c r="G41" s="200">
        <v>249.5</v>
      </c>
      <c r="H41" s="198">
        <v>245</v>
      </c>
      <c r="I41" s="200">
        <v>258.47000000000003</v>
      </c>
      <c r="J41" s="199">
        <v>428</v>
      </c>
      <c r="K41" s="200">
        <v>507.96999999999997</v>
      </c>
      <c r="L41" s="198">
        <v>0</v>
      </c>
      <c r="M41" s="198">
        <v>0</v>
      </c>
      <c r="N41" s="199">
        <v>96</v>
      </c>
      <c r="O41" s="200">
        <v>101.13</v>
      </c>
      <c r="P41" s="198">
        <v>181</v>
      </c>
      <c r="Q41" s="200">
        <v>169.97</v>
      </c>
      <c r="R41" s="199">
        <v>247</v>
      </c>
      <c r="S41" s="200">
        <v>338</v>
      </c>
    </row>
    <row r="42" spans="1:19" ht="15.75" x14ac:dyDescent="0.25">
      <c r="A42" s="196">
        <v>36</v>
      </c>
      <c r="B42" s="207" t="s">
        <v>558</v>
      </c>
      <c r="C42" s="203">
        <v>3600</v>
      </c>
      <c r="D42" s="203">
        <v>2212</v>
      </c>
      <c r="E42" s="204">
        <v>4674.51</v>
      </c>
      <c r="F42" s="203">
        <v>602</v>
      </c>
      <c r="G42" s="204">
        <v>773.62999999999988</v>
      </c>
      <c r="H42" s="203">
        <v>1835</v>
      </c>
      <c r="I42" s="204">
        <v>4060.1000000000004</v>
      </c>
      <c r="J42" s="203">
        <v>2437</v>
      </c>
      <c r="K42" s="204">
        <v>4833.7299999999996</v>
      </c>
      <c r="L42" s="203">
        <v>446</v>
      </c>
      <c r="M42" s="203">
        <v>393.71999999999997</v>
      </c>
      <c r="N42" s="203">
        <v>-69</v>
      </c>
      <c r="O42" s="204">
        <v>220.68999999999994</v>
      </c>
      <c r="P42" s="203">
        <v>2020</v>
      </c>
      <c r="Q42" s="204">
        <v>4476.1200000000008</v>
      </c>
      <c r="R42" s="203">
        <v>417</v>
      </c>
      <c r="S42" s="204">
        <v>357.61000000000007</v>
      </c>
    </row>
    <row r="43" spans="1:19" ht="15.75" x14ac:dyDescent="0.25">
      <c r="A43" s="196">
        <v>37</v>
      </c>
      <c r="B43" s="207" t="s">
        <v>559</v>
      </c>
      <c r="C43" s="203">
        <v>1800</v>
      </c>
      <c r="D43" s="203">
        <v>3090</v>
      </c>
      <c r="E43" s="204">
        <v>3288.1099999999997</v>
      </c>
      <c r="F43" s="203">
        <v>272</v>
      </c>
      <c r="G43" s="204">
        <v>387.5</v>
      </c>
      <c r="H43" s="203">
        <v>2443</v>
      </c>
      <c r="I43" s="204">
        <v>2459.0100000000002</v>
      </c>
      <c r="J43" s="203">
        <v>2715</v>
      </c>
      <c r="K43" s="204">
        <v>2846.51</v>
      </c>
      <c r="L43" s="203">
        <v>90</v>
      </c>
      <c r="M43" s="203">
        <v>119.27</v>
      </c>
      <c r="N43" s="203">
        <v>557</v>
      </c>
      <c r="O43" s="204">
        <v>709.82999999999993</v>
      </c>
      <c r="P43" s="203">
        <v>2363</v>
      </c>
      <c r="Q43" s="204">
        <v>2408.87</v>
      </c>
      <c r="R43" s="203">
        <v>352</v>
      </c>
      <c r="S43" s="204">
        <v>437.64000000000004</v>
      </c>
    </row>
    <row r="44" spans="1:19" ht="15.75" x14ac:dyDescent="0.25">
      <c r="A44" s="196">
        <v>38</v>
      </c>
      <c r="B44" s="201" t="s">
        <v>560</v>
      </c>
      <c r="C44" s="198">
        <v>400</v>
      </c>
      <c r="D44" s="198">
        <v>490</v>
      </c>
      <c r="E44" s="200">
        <v>700</v>
      </c>
      <c r="F44" s="198">
        <v>0</v>
      </c>
      <c r="G44" s="200">
        <v>0</v>
      </c>
      <c r="H44" s="198">
        <v>246</v>
      </c>
      <c r="I44" s="200">
        <v>271.5</v>
      </c>
      <c r="J44" s="199">
        <v>246</v>
      </c>
      <c r="K44" s="200">
        <v>271.5</v>
      </c>
      <c r="L44" s="198">
        <v>31</v>
      </c>
      <c r="M44" s="198">
        <v>71</v>
      </c>
      <c r="N44" s="199">
        <v>213</v>
      </c>
      <c r="O44" s="200">
        <v>357.5</v>
      </c>
      <c r="P44" s="198">
        <v>211</v>
      </c>
      <c r="Q44" s="200">
        <v>230.5</v>
      </c>
      <c r="R44" s="199">
        <v>35</v>
      </c>
      <c r="S44" s="200">
        <v>41</v>
      </c>
    </row>
    <row r="45" spans="1:19" ht="15.75" x14ac:dyDescent="0.25">
      <c r="A45" s="196">
        <v>39</v>
      </c>
      <c r="B45" s="201" t="s">
        <v>561</v>
      </c>
      <c r="C45" s="198">
        <v>400</v>
      </c>
      <c r="D45" s="199">
        <v>179</v>
      </c>
      <c r="E45" s="200">
        <v>925.8</v>
      </c>
      <c r="F45" s="199">
        <v>45</v>
      </c>
      <c r="G45" s="200">
        <v>298</v>
      </c>
      <c r="H45" s="199">
        <v>120</v>
      </c>
      <c r="I45" s="200">
        <v>400</v>
      </c>
      <c r="J45" s="199">
        <v>165</v>
      </c>
      <c r="K45" s="200">
        <v>698</v>
      </c>
      <c r="L45" s="199">
        <v>0</v>
      </c>
      <c r="M45" s="200">
        <v>0</v>
      </c>
      <c r="N45" s="199">
        <v>59</v>
      </c>
      <c r="O45" s="200">
        <v>525.79999999999995</v>
      </c>
      <c r="P45" s="199">
        <v>110</v>
      </c>
      <c r="Q45" s="200">
        <v>200</v>
      </c>
      <c r="R45" s="199">
        <v>55</v>
      </c>
      <c r="S45" s="200">
        <v>498</v>
      </c>
    </row>
    <row r="46" spans="1:19" ht="15.75" x14ac:dyDescent="0.25">
      <c r="A46" s="196">
        <v>40</v>
      </c>
      <c r="B46" s="201" t="s">
        <v>562</v>
      </c>
      <c r="C46" s="198">
        <v>500</v>
      </c>
      <c r="D46" s="198">
        <v>225</v>
      </c>
      <c r="E46" s="200">
        <v>723.47</v>
      </c>
      <c r="F46" s="198">
        <v>0</v>
      </c>
      <c r="G46" s="200">
        <v>0</v>
      </c>
      <c r="H46" s="198">
        <v>177</v>
      </c>
      <c r="I46" s="200">
        <v>558.67999999999995</v>
      </c>
      <c r="J46" s="199">
        <v>177</v>
      </c>
      <c r="K46" s="200">
        <v>558.67999999999995</v>
      </c>
      <c r="L46" s="198">
        <v>0</v>
      </c>
      <c r="M46" s="198">
        <v>0</v>
      </c>
      <c r="N46" s="199">
        <v>48</v>
      </c>
      <c r="O46" s="200">
        <v>164.79000000000008</v>
      </c>
      <c r="P46" s="198">
        <v>164</v>
      </c>
      <c r="Q46" s="200">
        <v>516.67999999999995</v>
      </c>
      <c r="R46" s="199">
        <v>13</v>
      </c>
      <c r="S46" s="200">
        <v>42</v>
      </c>
    </row>
    <row r="47" spans="1:19" ht="15.75" x14ac:dyDescent="0.25">
      <c r="A47" s="196">
        <v>41</v>
      </c>
      <c r="B47" s="205" t="s">
        <v>563</v>
      </c>
      <c r="C47" s="198">
        <v>1000</v>
      </c>
      <c r="D47" s="199">
        <v>1744</v>
      </c>
      <c r="E47" s="200">
        <v>1744</v>
      </c>
      <c r="F47" s="199">
        <v>0</v>
      </c>
      <c r="G47" s="200">
        <v>0</v>
      </c>
      <c r="H47" s="199">
        <v>1578</v>
      </c>
      <c r="I47" s="200">
        <v>1496</v>
      </c>
      <c r="J47" s="199">
        <v>1578</v>
      </c>
      <c r="K47" s="200">
        <v>1496</v>
      </c>
      <c r="L47" s="199">
        <v>0</v>
      </c>
      <c r="M47" s="200">
        <v>0</v>
      </c>
      <c r="N47" s="199">
        <v>166</v>
      </c>
      <c r="O47" s="200">
        <v>248</v>
      </c>
      <c r="P47" s="199">
        <v>1557</v>
      </c>
      <c r="Q47" s="200">
        <v>1430.67</v>
      </c>
      <c r="R47" s="199">
        <v>21</v>
      </c>
      <c r="S47" s="200">
        <v>65.329999999999927</v>
      </c>
    </row>
    <row r="48" spans="1:19" ht="15.75" x14ac:dyDescent="0.25">
      <c r="A48" s="196">
        <v>42</v>
      </c>
      <c r="B48" s="207" t="s">
        <v>564</v>
      </c>
      <c r="C48" s="203">
        <v>1200</v>
      </c>
      <c r="D48" s="203">
        <v>1204</v>
      </c>
      <c r="E48" s="204">
        <v>2143.6999999999998</v>
      </c>
      <c r="F48" s="203">
        <v>93</v>
      </c>
      <c r="G48" s="204">
        <v>121.3</v>
      </c>
      <c r="H48" s="203">
        <v>818</v>
      </c>
      <c r="I48" s="204">
        <v>1168.5999999999999</v>
      </c>
      <c r="J48" s="203">
        <v>911</v>
      </c>
      <c r="K48" s="204">
        <v>1289.9000000000001</v>
      </c>
      <c r="L48" s="203">
        <v>384</v>
      </c>
      <c r="M48" s="203">
        <v>843.5</v>
      </c>
      <c r="N48" s="203">
        <v>2</v>
      </c>
      <c r="O48" s="204">
        <v>131.59999999999997</v>
      </c>
      <c r="P48" s="203">
        <v>789</v>
      </c>
      <c r="Q48" s="204">
        <v>1096.24</v>
      </c>
      <c r="R48" s="203">
        <v>122</v>
      </c>
      <c r="S48" s="204">
        <v>193.66000000000003</v>
      </c>
    </row>
    <row r="49" spans="1:19" ht="15.75" x14ac:dyDescent="0.25">
      <c r="A49" s="196">
        <v>43</v>
      </c>
      <c r="B49" s="205" t="s">
        <v>565</v>
      </c>
      <c r="C49" s="198">
        <v>900</v>
      </c>
      <c r="D49" s="199">
        <v>1490</v>
      </c>
      <c r="E49" s="200">
        <v>1432.2055600000001</v>
      </c>
      <c r="F49" s="199">
        <v>161</v>
      </c>
      <c r="G49" s="200">
        <v>180.76008000000002</v>
      </c>
      <c r="H49" s="199">
        <v>719</v>
      </c>
      <c r="I49" s="200">
        <v>593.73199999999997</v>
      </c>
      <c r="J49" s="199">
        <v>890</v>
      </c>
      <c r="K49" s="200">
        <v>781.33207999999979</v>
      </c>
      <c r="L49" s="199">
        <v>0</v>
      </c>
      <c r="M49" s="200">
        <v>0</v>
      </c>
      <c r="N49" s="199">
        <v>771</v>
      </c>
      <c r="O49" s="200">
        <v>838.47356000000002</v>
      </c>
      <c r="P49" s="199">
        <v>642</v>
      </c>
      <c r="Q49" s="200">
        <v>554.16</v>
      </c>
      <c r="R49" s="199">
        <v>248</v>
      </c>
      <c r="S49" s="200">
        <v>227.17208000000002</v>
      </c>
    </row>
    <row r="50" spans="1:19" ht="15.75" x14ac:dyDescent="0.25">
      <c r="A50" s="196">
        <v>44</v>
      </c>
      <c r="B50" s="207" t="s">
        <v>566</v>
      </c>
      <c r="C50" s="203">
        <v>1450</v>
      </c>
      <c r="D50" s="203">
        <v>1352</v>
      </c>
      <c r="E50" s="204">
        <v>2141.31</v>
      </c>
      <c r="F50" s="203">
        <v>107</v>
      </c>
      <c r="G50" s="204">
        <v>216.84</v>
      </c>
      <c r="H50" s="203">
        <v>869</v>
      </c>
      <c r="I50" s="204">
        <v>1375.7700000000002</v>
      </c>
      <c r="J50" s="203">
        <v>976</v>
      </c>
      <c r="K50" s="204">
        <v>1592.6100000000001</v>
      </c>
      <c r="L50" s="203">
        <v>333</v>
      </c>
      <c r="M50" s="203">
        <v>412.77</v>
      </c>
      <c r="N50" s="203">
        <v>150</v>
      </c>
      <c r="O50" s="204">
        <v>352.77</v>
      </c>
      <c r="P50" s="203">
        <v>907</v>
      </c>
      <c r="Q50" s="204">
        <v>1304.22</v>
      </c>
      <c r="R50" s="203">
        <v>69</v>
      </c>
      <c r="S50" s="204">
        <v>288.39000000000004</v>
      </c>
    </row>
    <row r="51" spans="1:19" ht="15.75" x14ac:dyDescent="0.25">
      <c r="A51" s="196">
        <v>45</v>
      </c>
      <c r="B51" s="207" t="s">
        <v>567</v>
      </c>
      <c r="C51" s="203">
        <v>2200</v>
      </c>
      <c r="D51" s="203">
        <v>845</v>
      </c>
      <c r="E51" s="204">
        <v>2654.7700000000004</v>
      </c>
      <c r="F51" s="203">
        <v>410</v>
      </c>
      <c r="G51" s="204">
        <v>420</v>
      </c>
      <c r="H51" s="203">
        <v>690</v>
      </c>
      <c r="I51" s="204">
        <v>2276.8000000000002</v>
      </c>
      <c r="J51" s="203">
        <v>1100</v>
      </c>
      <c r="K51" s="204">
        <v>2696.8</v>
      </c>
      <c r="L51" s="203">
        <v>0</v>
      </c>
      <c r="M51" s="203">
        <v>0</v>
      </c>
      <c r="N51" s="203">
        <v>155</v>
      </c>
      <c r="O51" s="204">
        <v>377.97</v>
      </c>
      <c r="P51" s="203">
        <v>816</v>
      </c>
      <c r="Q51" s="204">
        <v>2356.8000000000002</v>
      </c>
      <c r="R51" s="203">
        <v>284</v>
      </c>
      <c r="S51" s="204">
        <v>340</v>
      </c>
    </row>
    <row r="52" spans="1:19" ht="15.75" x14ac:dyDescent="0.25">
      <c r="A52" s="196">
        <v>46</v>
      </c>
      <c r="B52" s="201" t="s">
        <v>568</v>
      </c>
      <c r="C52" s="198">
        <v>450</v>
      </c>
      <c r="D52" s="198">
        <v>200</v>
      </c>
      <c r="E52" s="200">
        <v>639.5</v>
      </c>
      <c r="F52" s="198">
        <v>39</v>
      </c>
      <c r="G52" s="200">
        <v>67.5</v>
      </c>
      <c r="H52" s="198">
        <v>88</v>
      </c>
      <c r="I52" s="200">
        <v>218.5</v>
      </c>
      <c r="J52" s="199">
        <v>127</v>
      </c>
      <c r="K52" s="200">
        <v>286</v>
      </c>
      <c r="L52" s="198">
        <v>0</v>
      </c>
      <c r="M52" s="198">
        <v>0</v>
      </c>
      <c r="N52" s="199">
        <v>112</v>
      </c>
      <c r="O52" s="200">
        <v>421</v>
      </c>
      <c r="P52" s="198">
        <v>55</v>
      </c>
      <c r="Q52" s="200">
        <v>122.5</v>
      </c>
      <c r="R52" s="199">
        <v>72</v>
      </c>
      <c r="S52" s="200">
        <v>163.5</v>
      </c>
    </row>
    <row r="53" spans="1:19" ht="15.75" x14ac:dyDescent="0.25">
      <c r="A53" s="196">
        <v>47</v>
      </c>
      <c r="B53" s="207" t="s">
        <v>569</v>
      </c>
      <c r="C53" s="203">
        <v>1800</v>
      </c>
      <c r="D53" s="203">
        <v>2448</v>
      </c>
      <c r="E53" s="204">
        <v>2425.64</v>
      </c>
      <c r="F53" s="203">
        <v>47</v>
      </c>
      <c r="G53" s="204">
        <v>24</v>
      </c>
      <c r="H53" s="203">
        <v>1003</v>
      </c>
      <c r="I53" s="204">
        <v>702.49999999999989</v>
      </c>
      <c r="J53" s="203">
        <v>1050</v>
      </c>
      <c r="K53" s="204">
        <v>726.49999999999989</v>
      </c>
      <c r="L53" s="203">
        <v>492</v>
      </c>
      <c r="M53" s="203">
        <v>582</v>
      </c>
      <c r="N53" s="203">
        <v>953</v>
      </c>
      <c r="O53" s="204">
        <v>1141.1399999999999</v>
      </c>
      <c r="P53" s="203">
        <v>819</v>
      </c>
      <c r="Q53" s="204">
        <v>562.66999999999996</v>
      </c>
      <c r="R53" s="203">
        <v>231</v>
      </c>
      <c r="S53" s="204">
        <v>163.82999999999998</v>
      </c>
    </row>
    <row r="54" spans="1:19" ht="15.75" x14ac:dyDescent="0.25">
      <c r="A54" s="196">
        <v>48</v>
      </c>
      <c r="B54" s="201" t="s">
        <v>570</v>
      </c>
      <c r="C54" s="198">
        <v>350</v>
      </c>
      <c r="D54" s="198">
        <v>449</v>
      </c>
      <c r="E54" s="200">
        <v>496.3</v>
      </c>
      <c r="F54" s="198">
        <v>46</v>
      </c>
      <c r="G54" s="200">
        <v>63.51</v>
      </c>
      <c r="H54" s="198">
        <v>278</v>
      </c>
      <c r="I54" s="200">
        <v>315.85000000000002</v>
      </c>
      <c r="J54" s="199">
        <v>324</v>
      </c>
      <c r="K54" s="200">
        <v>379.36</v>
      </c>
      <c r="L54" s="198">
        <v>125</v>
      </c>
      <c r="M54" s="198">
        <v>116.94</v>
      </c>
      <c r="N54" s="199">
        <v>46</v>
      </c>
      <c r="O54" s="200">
        <v>63.509999999999991</v>
      </c>
      <c r="P54" s="198">
        <v>321</v>
      </c>
      <c r="Q54" s="200">
        <v>368.36</v>
      </c>
      <c r="R54" s="199">
        <v>3</v>
      </c>
      <c r="S54" s="200">
        <v>11</v>
      </c>
    </row>
    <row r="55" spans="1:19" ht="15.75" x14ac:dyDescent="0.25">
      <c r="A55" s="196">
        <v>49</v>
      </c>
      <c r="B55" s="201" t="s">
        <v>571</v>
      </c>
      <c r="C55" s="198">
        <v>300</v>
      </c>
      <c r="D55" s="198">
        <v>69</v>
      </c>
      <c r="E55" s="200">
        <v>342</v>
      </c>
      <c r="F55" s="198">
        <v>73</v>
      </c>
      <c r="G55" s="200">
        <v>386</v>
      </c>
      <c r="H55" s="198">
        <v>20</v>
      </c>
      <c r="I55" s="200">
        <v>100</v>
      </c>
      <c r="J55" s="199">
        <v>93</v>
      </c>
      <c r="K55" s="200">
        <v>486</v>
      </c>
      <c r="L55" s="198">
        <v>0</v>
      </c>
      <c r="M55" s="198">
        <v>0</v>
      </c>
      <c r="N55" s="199">
        <v>49</v>
      </c>
      <c r="O55" s="200">
        <v>242</v>
      </c>
      <c r="P55" s="198">
        <v>8</v>
      </c>
      <c r="Q55" s="200">
        <v>30.5</v>
      </c>
      <c r="R55" s="199">
        <v>85</v>
      </c>
      <c r="S55" s="200">
        <v>455.5</v>
      </c>
    </row>
    <row r="56" spans="1:19" ht="15.75" x14ac:dyDescent="0.25">
      <c r="A56" s="196">
        <v>50</v>
      </c>
      <c r="B56" s="207" t="s">
        <v>572</v>
      </c>
      <c r="C56" s="203">
        <v>800</v>
      </c>
      <c r="D56" s="203">
        <v>1255</v>
      </c>
      <c r="E56" s="204">
        <v>1717.83</v>
      </c>
      <c r="F56" s="203">
        <v>36</v>
      </c>
      <c r="G56" s="204">
        <v>179.1</v>
      </c>
      <c r="H56" s="203">
        <v>1031</v>
      </c>
      <c r="I56" s="204">
        <v>1171.28</v>
      </c>
      <c r="J56" s="203">
        <v>1067</v>
      </c>
      <c r="K56" s="204">
        <v>1350.38</v>
      </c>
      <c r="L56" s="203">
        <v>3</v>
      </c>
      <c r="M56" s="203">
        <v>3</v>
      </c>
      <c r="N56" s="203">
        <v>221</v>
      </c>
      <c r="O56" s="204">
        <v>543.54999999999995</v>
      </c>
      <c r="P56" s="203">
        <v>911</v>
      </c>
      <c r="Q56" s="204">
        <v>963.38</v>
      </c>
      <c r="R56" s="203">
        <v>156</v>
      </c>
      <c r="S56" s="204">
        <v>387</v>
      </c>
    </row>
    <row r="57" spans="1:19" ht="15.75" x14ac:dyDescent="0.25">
      <c r="A57" s="208"/>
      <c r="B57" s="209"/>
      <c r="C57" s="210">
        <v>50000</v>
      </c>
      <c r="D57" s="210">
        <v>56712</v>
      </c>
      <c r="E57" s="211">
        <v>81684.514270000014</v>
      </c>
      <c r="F57" s="210">
        <v>5320</v>
      </c>
      <c r="G57" s="211">
        <v>8703.6460800000004</v>
      </c>
      <c r="H57" s="210">
        <v>43948</v>
      </c>
      <c r="I57" s="211">
        <v>55244.111999999994</v>
      </c>
      <c r="J57" s="210">
        <v>49278</v>
      </c>
      <c r="K57" s="211">
        <v>63954.598080000003</v>
      </c>
      <c r="L57" s="210">
        <v>3585</v>
      </c>
      <c r="M57" s="210">
        <v>5606.8399999999992</v>
      </c>
      <c r="N57" s="210">
        <v>9150</v>
      </c>
      <c r="O57" s="211">
        <v>20808.202269999994</v>
      </c>
      <c r="P57" s="210">
        <v>42268</v>
      </c>
      <c r="Q57" s="211">
        <v>51599.129670000002</v>
      </c>
      <c r="R57" s="210">
        <v>6978</v>
      </c>
      <c r="S57" s="211">
        <v>12378.088410000002</v>
      </c>
    </row>
  </sheetData>
  <mergeCells count="18">
    <mergeCell ref="R4:S4"/>
    <mergeCell ref="R1:S1"/>
    <mergeCell ref="N4:O4"/>
    <mergeCell ref="A2:S2"/>
    <mergeCell ref="D3:E3"/>
    <mergeCell ref="F3:G3"/>
    <mergeCell ref="H3:I3"/>
    <mergeCell ref="J3:K3"/>
    <mergeCell ref="L3:M3"/>
    <mergeCell ref="N3:O3"/>
    <mergeCell ref="D4:E4"/>
    <mergeCell ref="F4:G4"/>
    <mergeCell ref="H4:I4"/>
    <mergeCell ref="J4:K4"/>
    <mergeCell ref="L4:M4"/>
    <mergeCell ref="P3:Q3"/>
    <mergeCell ref="R3:S3"/>
    <mergeCell ref="P4:Q4"/>
  </mergeCells>
  <pageMargins left="0.7" right="0.7" top="0.75" bottom="0.75" header="0.3" footer="0.3"/>
  <pageSetup scale="5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I14" sqref="I14"/>
    </sheetView>
  </sheetViews>
  <sheetFormatPr defaultRowHeight="15" x14ac:dyDescent="0.25"/>
  <cols>
    <col min="1" max="1" width="24.140625" bestFit="1" customWidth="1"/>
    <col min="6" max="6" width="18.7109375" customWidth="1"/>
  </cols>
  <sheetData>
    <row r="1" spans="1:10" s="253" customFormat="1" ht="15.75" thickBot="1" x14ac:dyDescent="0.3">
      <c r="F1" s="261" t="s">
        <v>573</v>
      </c>
      <c r="G1" s="260"/>
    </row>
    <row r="2" spans="1:10" ht="36" customHeight="1" x14ac:dyDescent="0.25">
      <c r="A2" s="380" t="s">
        <v>635</v>
      </c>
      <c r="B2" s="380"/>
      <c r="C2" s="380"/>
      <c r="D2" s="380"/>
      <c r="E2" s="380"/>
      <c r="F2" s="380"/>
    </row>
    <row r="3" spans="1:10" ht="15" customHeight="1" x14ac:dyDescent="0.25">
      <c r="A3" s="254"/>
      <c r="F3" s="253" t="s">
        <v>636</v>
      </c>
    </row>
    <row r="4" spans="1:10" ht="15" customHeight="1" x14ac:dyDescent="0.25">
      <c r="A4" s="255"/>
    </row>
    <row r="5" spans="1:10" ht="15" customHeight="1" x14ac:dyDescent="0.25">
      <c r="A5" s="255"/>
    </row>
    <row r="6" spans="1:10" ht="15" customHeight="1" thickBot="1" x14ac:dyDescent="0.3">
      <c r="J6" s="256"/>
    </row>
    <row r="7" spans="1:10" ht="15" customHeight="1" thickBot="1" x14ac:dyDescent="0.3">
      <c r="A7" s="376" t="s">
        <v>632</v>
      </c>
      <c r="B7" s="257" t="s">
        <v>164</v>
      </c>
      <c r="C7" s="378" t="s">
        <v>466</v>
      </c>
      <c r="D7" s="379"/>
      <c r="E7" s="378" t="s">
        <v>633</v>
      </c>
      <c r="F7" s="379"/>
    </row>
    <row r="8" spans="1:10" ht="15" customHeight="1" thickTop="1" thickBot="1" x14ac:dyDescent="0.3">
      <c r="A8" s="377"/>
      <c r="B8" s="258" t="s">
        <v>408</v>
      </c>
      <c r="C8" s="258" t="s">
        <v>408</v>
      </c>
      <c r="D8" s="258" t="s">
        <v>518</v>
      </c>
      <c r="E8" s="258" t="s">
        <v>408</v>
      </c>
      <c r="F8" s="258" t="s">
        <v>518</v>
      </c>
    </row>
    <row r="9" spans="1:10" ht="15" customHeight="1" thickBot="1" x14ac:dyDescent="0.3">
      <c r="A9" s="259" t="s">
        <v>634</v>
      </c>
      <c r="B9" s="258">
        <v>1000</v>
      </c>
      <c r="C9" s="258">
        <v>1135</v>
      </c>
      <c r="D9" s="258">
        <v>447</v>
      </c>
      <c r="E9" s="258">
        <v>995</v>
      </c>
      <c r="F9" s="258">
        <v>212</v>
      </c>
    </row>
    <row r="10" spans="1:10" ht="15" customHeight="1" thickBot="1" x14ac:dyDescent="0.3">
      <c r="A10" s="259" t="s">
        <v>11</v>
      </c>
      <c r="B10" s="258">
        <v>1000</v>
      </c>
      <c r="C10" s="258">
        <v>1135</v>
      </c>
      <c r="D10" s="258">
        <v>447</v>
      </c>
      <c r="E10" s="258">
        <v>995</v>
      </c>
      <c r="F10" s="258">
        <v>212</v>
      </c>
    </row>
  </sheetData>
  <mergeCells count="4">
    <mergeCell ref="A7:A8"/>
    <mergeCell ref="C7:D7"/>
    <mergeCell ref="E7:F7"/>
    <mergeCell ref="A2:F2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workbookViewId="0">
      <selection activeCell="Y13" sqref="Y13"/>
    </sheetView>
  </sheetViews>
  <sheetFormatPr defaultRowHeight="15" x14ac:dyDescent="0.25"/>
  <cols>
    <col min="1" max="1" width="5.7109375" customWidth="1"/>
    <col min="2" max="2" width="18.7109375" bestFit="1" customWidth="1"/>
    <col min="4" max="4" width="7.42578125" bestFit="1" customWidth="1"/>
    <col min="5" max="5" width="8.5703125" bestFit="1" customWidth="1"/>
    <col min="6" max="6" width="7.28515625" bestFit="1" customWidth="1"/>
    <col min="7" max="7" width="7.5703125" bestFit="1" customWidth="1"/>
    <col min="8" max="8" width="4" bestFit="1" customWidth="1"/>
    <col min="9" max="9" width="5" bestFit="1" customWidth="1"/>
    <col min="10" max="10" width="4.42578125" bestFit="1" customWidth="1"/>
    <col min="11" max="11" width="7.42578125" bestFit="1" customWidth="1"/>
    <col min="12" max="13" width="6.85546875" bestFit="1" customWidth="1"/>
    <col min="14" max="16" width="5" bestFit="1" customWidth="1"/>
    <col min="17" max="17" width="7.42578125" bestFit="1" customWidth="1"/>
    <col min="18" max="18" width="6.85546875" bestFit="1" customWidth="1"/>
    <col min="19" max="19" width="7" bestFit="1" customWidth="1"/>
    <col min="20" max="21" width="6" bestFit="1" customWidth="1"/>
    <col min="22" max="22" width="5" bestFit="1" customWidth="1"/>
    <col min="23" max="23" width="7.42578125" bestFit="1" customWidth="1"/>
  </cols>
  <sheetData>
    <row r="1" spans="1:23" ht="15.75" thickBot="1" x14ac:dyDescent="0.3">
      <c r="V1" s="366" t="s">
        <v>623</v>
      </c>
      <c r="W1" s="367"/>
    </row>
    <row r="2" spans="1:23" ht="18.75" x14ac:dyDescent="0.25">
      <c r="A2" s="385" t="s">
        <v>622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</row>
    <row r="3" spans="1:23" ht="26.25" customHeight="1" x14ac:dyDescent="0.25">
      <c r="A3" s="386" t="s">
        <v>248</v>
      </c>
      <c r="B3" s="389" t="s">
        <v>574</v>
      </c>
      <c r="C3" s="389" t="s">
        <v>575</v>
      </c>
      <c r="D3" s="381" t="s">
        <v>576</v>
      </c>
      <c r="E3" s="382"/>
      <c r="F3" s="392" t="s">
        <v>577</v>
      </c>
      <c r="G3" s="407"/>
      <c r="H3" s="407"/>
      <c r="I3" s="407"/>
      <c r="J3" s="407"/>
      <c r="K3" s="393"/>
      <c r="L3" s="397" t="s">
        <v>578</v>
      </c>
      <c r="M3" s="408"/>
      <c r="N3" s="408"/>
      <c r="O3" s="408"/>
      <c r="P3" s="408"/>
      <c r="Q3" s="398"/>
      <c r="R3" s="402" t="s">
        <v>579</v>
      </c>
      <c r="S3" s="409"/>
      <c r="T3" s="409"/>
      <c r="U3" s="409"/>
      <c r="V3" s="409"/>
      <c r="W3" s="403"/>
    </row>
    <row r="4" spans="1:23" x14ac:dyDescent="0.25">
      <c r="A4" s="387"/>
      <c r="B4" s="390"/>
      <c r="C4" s="390"/>
      <c r="D4" s="381" t="s">
        <v>580</v>
      </c>
      <c r="E4" s="382"/>
      <c r="F4" s="392" t="s">
        <v>580</v>
      </c>
      <c r="G4" s="393"/>
      <c r="H4" s="394" t="s">
        <v>581</v>
      </c>
      <c r="I4" s="395"/>
      <c r="J4" s="395"/>
      <c r="K4" s="396"/>
      <c r="L4" s="397" t="s">
        <v>580</v>
      </c>
      <c r="M4" s="398"/>
      <c r="N4" s="399" t="s">
        <v>581</v>
      </c>
      <c r="O4" s="400"/>
      <c r="P4" s="400"/>
      <c r="Q4" s="401"/>
      <c r="R4" s="402" t="s">
        <v>580</v>
      </c>
      <c r="S4" s="403"/>
      <c r="T4" s="404" t="s">
        <v>581</v>
      </c>
      <c r="U4" s="405"/>
      <c r="V4" s="405"/>
      <c r="W4" s="406"/>
    </row>
    <row r="5" spans="1:23" ht="38.25" x14ac:dyDescent="0.25">
      <c r="A5" s="388"/>
      <c r="B5" s="391"/>
      <c r="C5" s="391"/>
      <c r="D5" s="213" t="s">
        <v>582</v>
      </c>
      <c r="E5" s="213" t="s">
        <v>583</v>
      </c>
      <c r="F5" s="214" t="s">
        <v>584</v>
      </c>
      <c r="G5" s="214" t="s">
        <v>585</v>
      </c>
      <c r="H5" s="214" t="s">
        <v>586</v>
      </c>
      <c r="I5" s="214" t="s">
        <v>587</v>
      </c>
      <c r="J5" s="214" t="s">
        <v>588</v>
      </c>
      <c r="K5" s="214" t="s">
        <v>589</v>
      </c>
      <c r="L5" s="215" t="s">
        <v>590</v>
      </c>
      <c r="M5" s="215" t="s">
        <v>591</v>
      </c>
      <c r="N5" s="215" t="s">
        <v>592</v>
      </c>
      <c r="O5" s="215" t="s">
        <v>593</v>
      </c>
      <c r="P5" s="215" t="s">
        <v>594</v>
      </c>
      <c r="Q5" s="215" t="s">
        <v>589</v>
      </c>
      <c r="R5" s="216" t="s">
        <v>590</v>
      </c>
      <c r="S5" s="216" t="s">
        <v>591</v>
      </c>
      <c r="T5" s="216" t="s">
        <v>592</v>
      </c>
      <c r="U5" s="216" t="s">
        <v>593</v>
      </c>
      <c r="V5" s="216" t="s">
        <v>594</v>
      </c>
      <c r="W5" s="216" t="s">
        <v>589</v>
      </c>
    </row>
    <row r="6" spans="1:23" x14ac:dyDescent="0.25">
      <c r="A6" s="217">
        <v>1</v>
      </c>
      <c r="B6" s="218" t="s">
        <v>525</v>
      </c>
      <c r="C6" s="219" t="s">
        <v>474</v>
      </c>
      <c r="D6" s="220">
        <v>24</v>
      </c>
      <c r="E6" s="220">
        <v>615</v>
      </c>
      <c r="F6" s="221">
        <v>1</v>
      </c>
      <c r="G6" s="221">
        <v>17</v>
      </c>
      <c r="H6" s="221">
        <v>0</v>
      </c>
      <c r="I6" s="221">
        <v>26</v>
      </c>
      <c r="J6" s="221">
        <v>0</v>
      </c>
      <c r="K6" s="221">
        <f>J6+I6+X5</f>
        <v>26</v>
      </c>
      <c r="L6" s="222">
        <v>12</v>
      </c>
      <c r="M6" s="222">
        <v>304</v>
      </c>
      <c r="N6" s="222">
        <v>4</v>
      </c>
      <c r="O6" s="222">
        <v>117</v>
      </c>
      <c r="P6" s="222">
        <v>7</v>
      </c>
      <c r="Q6" s="222">
        <f>P6+O6+N6</f>
        <v>128</v>
      </c>
      <c r="R6" s="223">
        <v>47</v>
      </c>
      <c r="S6" s="223">
        <v>1186</v>
      </c>
      <c r="T6" s="223">
        <v>151</v>
      </c>
      <c r="U6" s="223">
        <v>375</v>
      </c>
      <c r="V6" s="223">
        <v>19</v>
      </c>
      <c r="W6" s="223">
        <f>V6+U6+T6</f>
        <v>545</v>
      </c>
    </row>
    <row r="7" spans="1:23" x14ac:dyDescent="0.25">
      <c r="A7" s="217">
        <v>2</v>
      </c>
      <c r="B7" s="218" t="s">
        <v>526</v>
      </c>
      <c r="C7" s="219" t="s">
        <v>595</v>
      </c>
      <c r="D7" s="220">
        <v>22</v>
      </c>
      <c r="E7" s="220">
        <v>660</v>
      </c>
      <c r="F7" s="221">
        <v>8</v>
      </c>
      <c r="G7" s="221">
        <v>201</v>
      </c>
      <c r="H7" s="221">
        <v>1</v>
      </c>
      <c r="I7" s="221">
        <v>2</v>
      </c>
      <c r="J7" s="221">
        <v>0</v>
      </c>
      <c r="K7" s="221">
        <f t="shared" ref="K7:K56" si="0">J7+I7+X6</f>
        <v>2</v>
      </c>
      <c r="L7" s="222">
        <v>14</v>
      </c>
      <c r="M7" s="222">
        <v>386</v>
      </c>
      <c r="N7" s="222">
        <v>45</v>
      </c>
      <c r="O7" s="222">
        <v>122</v>
      </c>
      <c r="P7" s="222">
        <v>5</v>
      </c>
      <c r="Q7" s="222">
        <f t="shared" ref="Q7:Q56" si="1">P7+O7+N7</f>
        <v>172</v>
      </c>
      <c r="R7" s="223">
        <v>28</v>
      </c>
      <c r="S7" s="223">
        <v>723</v>
      </c>
      <c r="T7" s="223">
        <v>71</v>
      </c>
      <c r="U7" s="223">
        <v>171</v>
      </c>
      <c r="V7" s="223">
        <v>5</v>
      </c>
      <c r="W7" s="223">
        <f t="shared" ref="W7:W56" si="2">V7+U7+T7</f>
        <v>247</v>
      </c>
    </row>
    <row r="8" spans="1:23" x14ac:dyDescent="0.25">
      <c r="A8" s="217">
        <v>3</v>
      </c>
      <c r="B8" s="218" t="s">
        <v>596</v>
      </c>
      <c r="C8" s="219" t="s">
        <v>475</v>
      </c>
      <c r="D8" s="220">
        <v>30</v>
      </c>
      <c r="E8" s="220">
        <v>750</v>
      </c>
      <c r="F8" s="221">
        <v>2</v>
      </c>
      <c r="G8" s="221">
        <v>57</v>
      </c>
      <c r="H8" s="221">
        <v>83</v>
      </c>
      <c r="I8" s="221">
        <v>60</v>
      </c>
      <c r="J8" s="221">
        <v>0</v>
      </c>
      <c r="K8" s="221">
        <f t="shared" si="0"/>
        <v>60</v>
      </c>
      <c r="L8" s="222">
        <v>27</v>
      </c>
      <c r="M8" s="222">
        <v>665</v>
      </c>
      <c r="N8" s="222">
        <v>93</v>
      </c>
      <c r="O8" s="222">
        <v>184</v>
      </c>
      <c r="P8" s="222">
        <v>201</v>
      </c>
      <c r="Q8" s="222">
        <f t="shared" si="1"/>
        <v>478</v>
      </c>
      <c r="R8" s="223">
        <v>70</v>
      </c>
      <c r="S8" s="223">
        <v>1673</v>
      </c>
      <c r="T8" s="223">
        <v>355</v>
      </c>
      <c r="U8" s="223">
        <v>358</v>
      </c>
      <c r="V8" s="223">
        <v>296</v>
      </c>
      <c r="W8" s="223">
        <f t="shared" si="2"/>
        <v>1009</v>
      </c>
    </row>
    <row r="9" spans="1:23" x14ac:dyDescent="0.25">
      <c r="A9" s="217">
        <v>4</v>
      </c>
      <c r="B9" s="218" t="s">
        <v>528</v>
      </c>
      <c r="C9" s="219" t="s">
        <v>595</v>
      </c>
      <c r="D9" s="220">
        <v>14</v>
      </c>
      <c r="E9" s="220">
        <v>400</v>
      </c>
      <c r="F9" s="221">
        <v>2</v>
      </c>
      <c r="G9" s="221">
        <v>53</v>
      </c>
      <c r="H9" s="221">
        <v>0</v>
      </c>
      <c r="I9" s="221">
        <v>0</v>
      </c>
      <c r="J9" s="221">
        <v>0</v>
      </c>
      <c r="K9" s="221">
        <f t="shared" si="0"/>
        <v>0</v>
      </c>
      <c r="L9" s="222">
        <v>26</v>
      </c>
      <c r="M9" s="222">
        <v>636</v>
      </c>
      <c r="N9" s="222">
        <v>18</v>
      </c>
      <c r="O9" s="222">
        <v>306</v>
      </c>
      <c r="P9" s="222">
        <v>30</v>
      </c>
      <c r="Q9" s="222">
        <f t="shared" si="1"/>
        <v>354</v>
      </c>
      <c r="R9" s="223">
        <v>47</v>
      </c>
      <c r="S9" s="223">
        <v>1290</v>
      </c>
      <c r="T9" s="223">
        <v>41</v>
      </c>
      <c r="U9" s="223">
        <v>837</v>
      </c>
      <c r="V9" s="223">
        <v>30</v>
      </c>
      <c r="W9" s="223">
        <f t="shared" si="2"/>
        <v>908</v>
      </c>
    </row>
    <row r="10" spans="1:23" x14ac:dyDescent="0.25">
      <c r="A10" s="217">
        <v>5</v>
      </c>
      <c r="B10" s="219" t="s">
        <v>529</v>
      </c>
      <c r="C10" s="219" t="s">
        <v>473</v>
      </c>
      <c r="D10" s="220">
        <v>25</v>
      </c>
      <c r="E10" s="220">
        <v>750</v>
      </c>
      <c r="F10" s="221">
        <v>8</v>
      </c>
      <c r="G10" s="221">
        <v>278</v>
      </c>
      <c r="H10" s="221">
        <v>0</v>
      </c>
      <c r="I10" s="221">
        <v>2</v>
      </c>
      <c r="J10" s="221">
        <v>0</v>
      </c>
      <c r="K10" s="221">
        <f t="shared" si="0"/>
        <v>2</v>
      </c>
      <c r="L10" s="222">
        <v>26</v>
      </c>
      <c r="M10" s="222">
        <v>636</v>
      </c>
      <c r="N10" s="222">
        <v>18</v>
      </c>
      <c r="O10" s="222">
        <v>302</v>
      </c>
      <c r="P10" s="222">
        <v>30</v>
      </c>
      <c r="Q10" s="222">
        <f t="shared" si="1"/>
        <v>350</v>
      </c>
      <c r="R10" s="223">
        <v>47</v>
      </c>
      <c r="S10" s="223">
        <v>1290</v>
      </c>
      <c r="T10" s="223">
        <v>41</v>
      </c>
      <c r="U10" s="223">
        <v>833</v>
      </c>
      <c r="V10" s="223">
        <v>30</v>
      </c>
      <c r="W10" s="223">
        <f t="shared" si="2"/>
        <v>904</v>
      </c>
    </row>
    <row r="11" spans="1:23" x14ac:dyDescent="0.25">
      <c r="A11" s="217">
        <v>6</v>
      </c>
      <c r="B11" s="218" t="s">
        <v>530</v>
      </c>
      <c r="C11" s="219" t="s">
        <v>595</v>
      </c>
      <c r="D11" s="220">
        <v>16</v>
      </c>
      <c r="E11" s="220">
        <v>400</v>
      </c>
      <c r="F11" s="221">
        <v>1</v>
      </c>
      <c r="G11" s="221">
        <v>25</v>
      </c>
      <c r="H11" s="221">
        <v>30</v>
      </c>
      <c r="I11" s="221">
        <v>4</v>
      </c>
      <c r="J11" s="221">
        <v>0</v>
      </c>
      <c r="K11" s="221">
        <f t="shared" si="0"/>
        <v>4</v>
      </c>
      <c r="L11" s="222">
        <v>12</v>
      </c>
      <c r="M11" s="222">
        <v>232</v>
      </c>
      <c r="N11" s="222">
        <v>46</v>
      </c>
      <c r="O11" s="222">
        <v>16</v>
      </c>
      <c r="P11" s="222">
        <v>0</v>
      </c>
      <c r="Q11" s="222">
        <f t="shared" si="1"/>
        <v>62</v>
      </c>
      <c r="R11" s="223">
        <v>30</v>
      </c>
      <c r="S11" s="223">
        <v>633</v>
      </c>
      <c r="T11" s="223">
        <v>171</v>
      </c>
      <c r="U11" s="223">
        <v>94</v>
      </c>
      <c r="V11" s="223">
        <v>6</v>
      </c>
      <c r="W11" s="223">
        <f t="shared" si="2"/>
        <v>271</v>
      </c>
    </row>
    <row r="12" spans="1:23" x14ac:dyDescent="0.25">
      <c r="A12" s="217">
        <v>7</v>
      </c>
      <c r="B12" s="219" t="s">
        <v>531</v>
      </c>
      <c r="C12" s="219" t="s">
        <v>595</v>
      </c>
      <c r="D12" s="220">
        <v>25</v>
      </c>
      <c r="E12" s="220">
        <v>750</v>
      </c>
      <c r="F12" s="221">
        <v>2</v>
      </c>
      <c r="G12" s="221">
        <v>39</v>
      </c>
      <c r="H12" s="221">
        <v>37</v>
      </c>
      <c r="I12" s="221">
        <v>91</v>
      </c>
      <c r="J12" s="221">
        <v>59</v>
      </c>
      <c r="K12" s="221">
        <f t="shared" si="0"/>
        <v>150</v>
      </c>
      <c r="L12" s="222">
        <v>21</v>
      </c>
      <c r="M12" s="222">
        <v>530</v>
      </c>
      <c r="N12" s="222">
        <v>97</v>
      </c>
      <c r="O12" s="222">
        <v>289</v>
      </c>
      <c r="P12" s="222">
        <v>85</v>
      </c>
      <c r="Q12" s="222">
        <f t="shared" si="1"/>
        <v>471</v>
      </c>
      <c r="R12" s="223">
        <v>34</v>
      </c>
      <c r="S12" s="223">
        <v>849</v>
      </c>
      <c r="T12" s="223">
        <v>105</v>
      </c>
      <c r="U12" s="223">
        <v>330</v>
      </c>
      <c r="V12" s="223">
        <v>86</v>
      </c>
      <c r="W12" s="223">
        <f t="shared" si="2"/>
        <v>521</v>
      </c>
    </row>
    <row r="13" spans="1:23" x14ac:dyDescent="0.25">
      <c r="A13" s="217">
        <v>8</v>
      </c>
      <c r="B13" s="218" t="s">
        <v>597</v>
      </c>
      <c r="C13" s="219" t="s">
        <v>473</v>
      </c>
      <c r="D13" s="220">
        <v>25</v>
      </c>
      <c r="E13" s="220">
        <v>750</v>
      </c>
      <c r="F13" s="221">
        <v>3</v>
      </c>
      <c r="G13" s="221">
        <v>58</v>
      </c>
      <c r="H13" s="221">
        <v>241</v>
      </c>
      <c r="I13" s="221">
        <v>0</v>
      </c>
      <c r="J13" s="221">
        <v>0</v>
      </c>
      <c r="K13" s="221">
        <f t="shared" si="0"/>
        <v>0</v>
      </c>
      <c r="L13" s="222">
        <v>20</v>
      </c>
      <c r="M13" s="222">
        <v>432</v>
      </c>
      <c r="N13" s="222">
        <v>468</v>
      </c>
      <c r="O13" s="222">
        <v>150</v>
      </c>
      <c r="P13" s="222">
        <v>2</v>
      </c>
      <c r="Q13" s="222">
        <f t="shared" si="1"/>
        <v>620</v>
      </c>
      <c r="R13" s="223">
        <v>97</v>
      </c>
      <c r="S13" s="223">
        <v>2292</v>
      </c>
      <c r="T13" s="223">
        <v>1212</v>
      </c>
      <c r="U13" s="223">
        <v>600</v>
      </c>
      <c r="V13" s="223">
        <v>251</v>
      </c>
      <c r="W13" s="223">
        <f t="shared" si="2"/>
        <v>2063</v>
      </c>
    </row>
    <row r="14" spans="1:23" x14ac:dyDescent="0.25">
      <c r="A14" s="217">
        <v>9</v>
      </c>
      <c r="B14" s="218" t="s">
        <v>598</v>
      </c>
      <c r="C14" s="219" t="s">
        <v>599</v>
      </c>
      <c r="D14" s="220">
        <v>25</v>
      </c>
      <c r="E14" s="220">
        <v>750</v>
      </c>
      <c r="F14" s="221">
        <v>2</v>
      </c>
      <c r="G14" s="221">
        <v>61</v>
      </c>
      <c r="H14" s="221">
        <v>23</v>
      </c>
      <c r="I14" s="221">
        <v>22</v>
      </c>
      <c r="J14" s="221">
        <v>7</v>
      </c>
      <c r="K14" s="221">
        <f t="shared" si="0"/>
        <v>29</v>
      </c>
      <c r="L14" s="222">
        <v>26</v>
      </c>
      <c r="M14" s="222">
        <v>781</v>
      </c>
      <c r="N14" s="222">
        <v>62</v>
      </c>
      <c r="O14" s="222">
        <v>238</v>
      </c>
      <c r="P14" s="222">
        <v>132</v>
      </c>
      <c r="Q14" s="222">
        <f t="shared" si="1"/>
        <v>432</v>
      </c>
      <c r="R14" s="223">
        <v>250</v>
      </c>
      <c r="S14" s="223">
        <v>7869</v>
      </c>
      <c r="T14" s="223">
        <v>1325</v>
      </c>
      <c r="U14" s="223">
        <v>3206</v>
      </c>
      <c r="V14" s="223">
        <v>1005</v>
      </c>
      <c r="W14" s="223">
        <f t="shared" si="2"/>
        <v>5536</v>
      </c>
    </row>
    <row r="15" spans="1:23" x14ac:dyDescent="0.25">
      <c r="A15" s="217">
        <v>10</v>
      </c>
      <c r="B15" s="218" t="s">
        <v>533</v>
      </c>
      <c r="C15" s="219" t="s">
        <v>473</v>
      </c>
      <c r="D15" s="220">
        <v>25</v>
      </c>
      <c r="E15" s="220">
        <v>750</v>
      </c>
      <c r="F15" s="221">
        <v>6</v>
      </c>
      <c r="G15" s="221">
        <v>231</v>
      </c>
      <c r="H15" s="221">
        <v>38</v>
      </c>
      <c r="I15" s="221">
        <v>185</v>
      </c>
      <c r="J15" s="221">
        <v>3</v>
      </c>
      <c r="K15" s="221">
        <f t="shared" si="0"/>
        <v>188</v>
      </c>
      <c r="L15" s="222">
        <v>20</v>
      </c>
      <c r="M15" s="222">
        <v>611</v>
      </c>
      <c r="N15" s="222">
        <v>49</v>
      </c>
      <c r="O15" s="222">
        <v>281</v>
      </c>
      <c r="P15" s="222">
        <v>38</v>
      </c>
      <c r="Q15" s="222">
        <f t="shared" si="1"/>
        <v>368</v>
      </c>
      <c r="R15" s="223">
        <v>50</v>
      </c>
      <c r="S15" s="223">
        <v>1367</v>
      </c>
      <c r="T15" s="223">
        <v>91</v>
      </c>
      <c r="U15" s="223">
        <v>782</v>
      </c>
      <c r="V15" s="223">
        <v>114</v>
      </c>
      <c r="W15" s="223">
        <f t="shared" si="2"/>
        <v>987</v>
      </c>
    </row>
    <row r="16" spans="1:23" x14ac:dyDescent="0.25">
      <c r="A16" s="217">
        <v>11</v>
      </c>
      <c r="B16" s="218" t="s">
        <v>600</v>
      </c>
      <c r="C16" s="219" t="s">
        <v>475</v>
      </c>
      <c r="D16" s="220">
        <v>28</v>
      </c>
      <c r="E16" s="220">
        <v>840</v>
      </c>
      <c r="F16" s="221">
        <v>2</v>
      </c>
      <c r="G16" s="221">
        <v>82</v>
      </c>
      <c r="H16" s="221">
        <v>0</v>
      </c>
      <c r="I16" s="221">
        <v>37</v>
      </c>
      <c r="J16" s="221">
        <v>1</v>
      </c>
      <c r="K16" s="221">
        <f t="shared" si="0"/>
        <v>38</v>
      </c>
      <c r="L16" s="222">
        <v>21</v>
      </c>
      <c r="M16" s="222">
        <v>651</v>
      </c>
      <c r="N16" s="222">
        <v>12</v>
      </c>
      <c r="O16" s="222">
        <v>150</v>
      </c>
      <c r="P16" s="222">
        <v>12</v>
      </c>
      <c r="Q16" s="222">
        <f t="shared" si="1"/>
        <v>174</v>
      </c>
      <c r="R16" s="223">
        <v>109</v>
      </c>
      <c r="S16" s="223">
        <v>2881</v>
      </c>
      <c r="T16" s="223">
        <v>554</v>
      </c>
      <c r="U16" s="223">
        <v>852</v>
      </c>
      <c r="V16" s="223">
        <v>61</v>
      </c>
      <c r="W16" s="223">
        <f t="shared" si="2"/>
        <v>1467</v>
      </c>
    </row>
    <row r="17" spans="1:23" x14ac:dyDescent="0.25">
      <c r="A17" s="217">
        <v>12</v>
      </c>
      <c r="B17" s="218" t="s">
        <v>535</v>
      </c>
      <c r="C17" s="219" t="s">
        <v>595</v>
      </c>
      <c r="D17" s="220">
        <v>18</v>
      </c>
      <c r="E17" s="220">
        <v>540</v>
      </c>
      <c r="F17" s="221">
        <v>6</v>
      </c>
      <c r="G17" s="221">
        <v>145</v>
      </c>
      <c r="H17" s="221">
        <v>0</v>
      </c>
      <c r="I17" s="221">
        <v>0</v>
      </c>
      <c r="J17" s="221">
        <v>0</v>
      </c>
      <c r="K17" s="221">
        <f t="shared" si="0"/>
        <v>0</v>
      </c>
      <c r="L17" s="222">
        <v>15</v>
      </c>
      <c r="M17" s="222">
        <v>378</v>
      </c>
      <c r="N17" s="222">
        <v>0</v>
      </c>
      <c r="O17" s="222">
        <v>8</v>
      </c>
      <c r="P17" s="222">
        <v>0</v>
      </c>
      <c r="Q17" s="222">
        <f t="shared" si="1"/>
        <v>8</v>
      </c>
      <c r="R17" s="223">
        <v>50</v>
      </c>
      <c r="S17" s="223">
        <v>1391</v>
      </c>
      <c r="T17" s="223">
        <v>462</v>
      </c>
      <c r="U17" s="223">
        <v>50</v>
      </c>
      <c r="V17" s="223">
        <v>20</v>
      </c>
      <c r="W17" s="223">
        <f t="shared" si="2"/>
        <v>532</v>
      </c>
    </row>
    <row r="18" spans="1:23" x14ac:dyDescent="0.25">
      <c r="A18" s="217">
        <v>13</v>
      </c>
      <c r="B18" s="218" t="s">
        <v>601</v>
      </c>
      <c r="C18" s="219" t="s">
        <v>475</v>
      </c>
      <c r="D18" s="220">
        <v>26</v>
      </c>
      <c r="E18" s="220">
        <v>780</v>
      </c>
      <c r="F18" s="221">
        <v>9</v>
      </c>
      <c r="G18" s="221">
        <v>250</v>
      </c>
      <c r="H18" s="221">
        <v>0</v>
      </c>
      <c r="I18" s="221">
        <v>27</v>
      </c>
      <c r="J18" s="221">
        <v>35</v>
      </c>
      <c r="K18" s="221">
        <f t="shared" si="0"/>
        <v>62</v>
      </c>
      <c r="L18" s="222">
        <v>27</v>
      </c>
      <c r="M18" s="222">
        <v>707</v>
      </c>
      <c r="N18" s="222">
        <v>55</v>
      </c>
      <c r="O18" s="222">
        <v>180</v>
      </c>
      <c r="P18" s="222">
        <v>255</v>
      </c>
      <c r="Q18" s="222">
        <f t="shared" si="1"/>
        <v>490</v>
      </c>
      <c r="R18" s="223">
        <v>124</v>
      </c>
      <c r="S18" s="223">
        <v>3580</v>
      </c>
      <c r="T18" s="223">
        <v>390</v>
      </c>
      <c r="U18" s="223">
        <v>689</v>
      </c>
      <c r="V18" s="223">
        <v>935</v>
      </c>
      <c r="W18" s="223">
        <f t="shared" si="2"/>
        <v>2014</v>
      </c>
    </row>
    <row r="19" spans="1:23" x14ac:dyDescent="0.25">
      <c r="A19" s="217">
        <v>14</v>
      </c>
      <c r="B19" s="218" t="s">
        <v>537</v>
      </c>
      <c r="C19" s="219" t="s">
        <v>478</v>
      </c>
      <c r="D19" s="220">
        <v>30</v>
      </c>
      <c r="E19" s="220">
        <v>750</v>
      </c>
      <c r="F19" s="221">
        <v>3</v>
      </c>
      <c r="G19" s="221">
        <v>81</v>
      </c>
      <c r="H19" s="221">
        <v>3</v>
      </c>
      <c r="I19" s="221">
        <v>136</v>
      </c>
      <c r="J19" s="221">
        <v>2</v>
      </c>
      <c r="K19" s="221">
        <f t="shared" si="0"/>
        <v>138</v>
      </c>
      <c r="L19" s="222">
        <v>30</v>
      </c>
      <c r="M19" s="222">
        <v>756</v>
      </c>
      <c r="N19" s="222">
        <v>9</v>
      </c>
      <c r="O19" s="222">
        <v>456</v>
      </c>
      <c r="P19" s="222">
        <v>29</v>
      </c>
      <c r="Q19" s="222">
        <f t="shared" si="1"/>
        <v>494</v>
      </c>
      <c r="R19" s="223">
        <v>198</v>
      </c>
      <c r="S19" s="223">
        <v>5203</v>
      </c>
      <c r="T19" s="223">
        <v>1207</v>
      </c>
      <c r="U19" s="223">
        <v>1253</v>
      </c>
      <c r="V19" s="223">
        <v>495</v>
      </c>
      <c r="W19" s="223">
        <f t="shared" si="2"/>
        <v>2955</v>
      </c>
    </row>
    <row r="20" spans="1:23" x14ac:dyDescent="0.25">
      <c r="A20" s="217">
        <v>15</v>
      </c>
      <c r="B20" s="218" t="s">
        <v>538</v>
      </c>
      <c r="C20" s="219" t="s">
        <v>473</v>
      </c>
      <c r="D20" s="220">
        <v>26</v>
      </c>
      <c r="E20" s="220">
        <v>780</v>
      </c>
      <c r="F20" s="221">
        <v>2</v>
      </c>
      <c r="G20" s="221">
        <v>55</v>
      </c>
      <c r="H20" s="221">
        <v>0</v>
      </c>
      <c r="I20" s="221">
        <v>0</v>
      </c>
      <c r="J20" s="221">
        <v>0</v>
      </c>
      <c r="K20" s="221">
        <f t="shared" si="0"/>
        <v>0</v>
      </c>
      <c r="L20" s="222">
        <v>19</v>
      </c>
      <c r="M20" s="222">
        <v>537</v>
      </c>
      <c r="N20" s="222">
        <v>99</v>
      </c>
      <c r="O20" s="222">
        <v>66</v>
      </c>
      <c r="P20" s="222">
        <v>31</v>
      </c>
      <c r="Q20" s="222">
        <f t="shared" si="1"/>
        <v>196</v>
      </c>
      <c r="R20" s="223">
        <v>73</v>
      </c>
      <c r="S20" s="223">
        <v>1930</v>
      </c>
      <c r="T20" s="223">
        <v>511</v>
      </c>
      <c r="U20" s="223">
        <v>343</v>
      </c>
      <c r="V20" s="223">
        <v>154</v>
      </c>
      <c r="W20" s="223">
        <f t="shared" si="2"/>
        <v>1008</v>
      </c>
    </row>
    <row r="21" spans="1:23" x14ac:dyDescent="0.25">
      <c r="A21" s="217">
        <v>16</v>
      </c>
      <c r="B21" s="219" t="s">
        <v>539</v>
      </c>
      <c r="C21" s="219" t="s">
        <v>473</v>
      </c>
      <c r="D21" s="220">
        <v>20</v>
      </c>
      <c r="E21" s="220">
        <v>600</v>
      </c>
      <c r="F21" s="221">
        <v>1</v>
      </c>
      <c r="G21" s="221">
        <v>24</v>
      </c>
      <c r="H21" s="221">
        <v>0</v>
      </c>
      <c r="I21" s="221">
        <v>0</v>
      </c>
      <c r="J21" s="221">
        <v>0</v>
      </c>
      <c r="K21" s="221">
        <f t="shared" si="0"/>
        <v>0</v>
      </c>
      <c r="L21" s="222">
        <v>11</v>
      </c>
      <c r="M21" s="222">
        <v>354</v>
      </c>
      <c r="N21" s="222">
        <v>2</v>
      </c>
      <c r="O21" s="222">
        <v>169</v>
      </c>
      <c r="P21" s="222">
        <v>16</v>
      </c>
      <c r="Q21" s="222">
        <f t="shared" si="1"/>
        <v>187</v>
      </c>
      <c r="R21" s="223">
        <v>31</v>
      </c>
      <c r="S21" s="223">
        <v>1035</v>
      </c>
      <c r="T21" s="223">
        <v>367</v>
      </c>
      <c r="U21" s="223">
        <v>329</v>
      </c>
      <c r="V21" s="223">
        <v>20</v>
      </c>
      <c r="W21" s="223">
        <f t="shared" si="2"/>
        <v>716</v>
      </c>
    </row>
    <row r="22" spans="1:23" x14ac:dyDescent="0.25">
      <c r="A22" s="217">
        <v>17</v>
      </c>
      <c r="B22" s="219" t="s">
        <v>540</v>
      </c>
      <c r="C22" s="219" t="s">
        <v>595</v>
      </c>
      <c r="D22" s="220">
        <v>14</v>
      </c>
      <c r="E22" s="220">
        <v>400</v>
      </c>
      <c r="F22" s="221">
        <v>6</v>
      </c>
      <c r="G22" s="221">
        <v>210</v>
      </c>
      <c r="H22" s="221">
        <v>0</v>
      </c>
      <c r="I22" s="221">
        <v>0</v>
      </c>
      <c r="J22" s="221">
        <v>0</v>
      </c>
      <c r="K22" s="221">
        <f t="shared" si="0"/>
        <v>0</v>
      </c>
      <c r="L22" s="222">
        <v>20</v>
      </c>
      <c r="M22" s="222">
        <v>569</v>
      </c>
      <c r="N22" s="222">
        <v>31</v>
      </c>
      <c r="O22" s="222">
        <v>44</v>
      </c>
      <c r="P22" s="222">
        <v>26</v>
      </c>
      <c r="Q22" s="222">
        <f t="shared" si="1"/>
        <v>101</v>
      </c>
      <c r="R22" s="224">
        <v>81</v>
      </c>
      <c r="S22" s="223">
        <v>2725</v>
      </c>
      <c r="T22" s="223">
        <v>1326</v>
      </c>
      <c r="U22" s="223">
        <v>130</v>
      </c>
      <c r="V22" s="223">
        <v>26</v>
      </c>
      <c r="W22" s="223">
        <f t="shared" si="2"/>
        <v>1482</v>
      </c>
    </row>
    <row r="23" spans="1:23" x14ac:dyDescent="0.25">
      <c r="A23" s="217">
        <v>18</v>
      </c>
      <c r="B23" s="218" t="s">
        <v>602</v>
      </c>
      <c r="C23" s="219" t="s">
        <v>475</v>
      </c>
      <c r="D23" s="220">
        <v>30</v>
      </c>
      <c r="E23" s="220">
        <v>750</v>
      </c>
      <c r="F23" s="221">
        <v>3</v>
      </c>
      <c r="G23" s="221">
        <v>91</v>
      </c>
      <c r="H23" s="221">
        <v>0</v>
      </c>
      <c r="I23" s="221">
        <v>20</v>
      </c>
      <c r="J23" s="221">
        <v>149</v>
      </c>
      <c r="K23" s="221">
        <f t="shared" si="0"/>
        <v>169</v>
      </c>
      <c r="L23" s="222">
        <v>21</v>
      </c>
      <c r="M23" s="222">
        <v>623</v>
      </c>
      <c r="N23" s="222">
        <v>0</v>
      </c>
      <c r="O23" s="222">
        <v>105</v>
      </c>
      <c r="P23" s="222">
        <v>275</v>
      </c>
      <c r="Q23" s="222">
        <f t="shared" si="1"/>
        <v>380</v>
      </c>
      <c r="R23" s="223">
        <v>82</v>
      </c>
      <c r="S23" s="223">
        <v>2396</v>
      </c>
      <c r="T23" s="223">
        <v>235</v>
      </c>
      <c r="U23" s="223">
        <v>441</v>
      </c>
      <c r="V23" s="223">
        <v>624</v>
      </c>
      <c r="W23" s="223">
        <f t="shared" si="2"/>
        <v>1300</v>
      </c>
    </row>
    <row r="24" spans="1:23" x14ac:dyDescent="0.25">
      <c r="A24" s="217">
        <v>19</v>
      </c>
      <c r="B24" s="219" t="s">
        <v>542</v>
      </c>
      <c r="C24" s="219" t="s">
        <v>595</v>
      </c>
      <c r="D24" s="220">
        <v>25</v>
      </c>
      <c r="E24" s="220">
        <v>750</v>
      </c>
      <c r="F24" s="221">
        <v>2</v>
      </c>
      <c r="G24" s="221">
        <v>48</v>
      </c>
      <c r="H24" s="221">
        <v>22</v>
      </c>
      <c r="I24" s="221">
        <v>0</v>
      </c>
      <c r="J24" s="221">
        <v>25</v>
      </c>
      <c r="K24" s="221">
        <f t="shared" si="0"/>
        <v>25</v>
      </c>
      <c r="L24" s="222">
        <v>18</v>
      </c>
      <c r="M24" s="222">
        <v>422</v>
      </c>
      <c r="N24" s="222">
        <v>135</v>
      </c>
      <c r="O24" s="222">
        <v>47</v>
      </c>
      <c r="P24" s="222">
        <v>26</v>
      </c>
      <c r="Q24" s="222">
        <f t="shared" si="1"/>
        <v>208</v>
      </c>
      <c r="R24" s="223">
        <v>82</v>
      </c>
      <c r="S24" s="223">
        <v>1781</v>
      </c>
      <c r="T24" s="223">
        <v>810</v>
      </c>
      <c r="U24" s="223">
        <v>127</v>
      </c>
      <c r="V24" s="223">
        <v>34</v>
      </c>
      <c r="W24" s="223">
        <f t="shared" si="2"/>
        <v>971</v>
      </c>
    </row>
    <row r="25" spans="1:23" x14ac:dyDescent="0.25">
      <c r="A25" s="217">
        <v>20</v>
      </c>
      <c r="B25" s="218" t="s">
        <v>543</v>
      </c>
      <c r="C25" s="219" t="s">
        <v>475</v>
      </c>
      <c r="D25" s="220">
        <v>25</v>
      </c>
      <c r="E25" s="220">
        <v>750</v>
      </c>
      <c r="F25" s="221">
        <v>7</v>
      </c>
      <c r="G25" s="221">
        <v>153</v>
      </c>
      <c r="H25" s="221">
        <v>0</v>
      </c>
      <c r="I25" s="221">
        <v>0</v>
      </c>
      <c r="J25" s="221">
        <v>0</v>
      </c>
      <c r="K25" s="221">
        <f t="shared" si="0"/>
        <v>0</v>
      </c>
      <c r="L25" s="222">
        <v>17</v>
      </c>
      <c r="M25" s="222">
        <v>383</v>
      </c>
      <c r="N25" s="222">
        <v>0</v>
      </c>
      <c r="O25" s="222">
        <v>66</v>
      </c>
      <c r="P25" s="222">
        <v>37</v>
      </c>
      <c r="Q25" s="222">
        <f t="shared" si="1"/>
        <v>103</v>
      </c>
      <c r="R25" s="223">
        <v>48</v>
      </c>
      <c r="S25" s="223">
        <v>1288</v>
      </c>
      <c r="T25" s="223">
        <v>80</v>
      </c>
      <c r="U25" s="223">
        <v>375</v>
      </c>
      <c r="V25" s="223">
        <v>177</v>
      </c>
      <c r="W25" s="223">
        <f t="shared" si="2"/>
        <v>632</v>
      </c>
    </row>
    <row r="26" spans="1:23" x14ac:dyDescent="0.25">
      <c r="A26" s="217">
        <v>21</v>
      </c>
      <c r="B26" s="218" t="s">
        <v>544</v>
      </c>
      <c r="C26" s="219" t="s">
        <v>595</v>
      </c>
      <c r="D26" s="220">
        <v>12</v>
      </c>
      <c r="E26" s="220">
        <v>400</v>
      </c>
      <c r="F26" s="221">
        <v>3</v>
      </c>
      <c r="G26" s="221">
        <v>90</v>
      </c>
      <c r="H26" s="221">
        <v>113</v>
      </c>
      <c r="I26" s="221">
        <v>1</v>
      </c>
      <c r="J26" s="221">
        <v>0</v>
      </c>
      <c r="K26" s="221">
        <f t="shared" si="0"/>
        <v>1</v>
      </c>
      <c r="L26" s="222">
        <v>19</v>
      </c>
      <c r="M26" s="222">
        <v>427</v>
      </c>
      <c r="N26" s="222">
        <v>247</v>
      </c>
      <c r="O26" s="222">
        <v>19</v>
      </c>
      <c r="P26" s="222">
        <v>0</v>
      </c>
      <c r="Q26" s="222">
        <f t="shared" si="1"/>
        <v>266</v>
      </c>
      <c r="R26" s="223">
        <v>78</v>
      </c>
      <c r="S26" s="223">
        <v>2322</v>
      </c>
      <c r="T26" s="223">
        <v>1045</v>
      </c>
      <c r="U26" s="223">
        <v>202</v>
      </c>
      <c r="V26" s="223">
        <v>17</v>
      </c>
      <c r="W26" s="223">
        <f t="shared" si="2"/>
        <v>1264</v>
      </c>
    </row>
    <row r="27" spans="1:23" x14ac:dyDescent="0.25">
      <c r="A27" s="217">
        <v>22</v>
      </c>
      <c r="B27" s="218" t="s">
        <v>453</v>
      </c>
      <c r="C27" s="219" t="s">
        <v>603</v>
      </c>
      <c r="D27" s="220">
        <v>25</v>
      </c>
      <c r="E27" s="220">
        <v>750</v>
      </c>
      <c r="F27" s="221">
        <v>2</v>
      </c>
      <c r="G27" s="221">
        <v>39</v>
      </c>
      <c r="H27" s="221">
        <v>3</v>
      </c>
      <c r="I27" s="221">
        <v>26</v>
      </c>
      <c r="J27" s="221">
        <v>6</v>
      </c>
      <c r="K27" s="221">
        <f t="shared" si="0"/>
        <v>32</v>
      </c>
      <c r="L27" s="222">
        <v>19</v>
      </c>
      <c r="M27" s="222">
        <v>380</v>
      </c>
      <c r="N27" s="222">
        <v>73</v>
      </c>
      <c r="O27" s="222">
        <v>252</v>
      </c>
      <c r="P27" s="222">
        <v>96</v>
      </c>
      <c r="Q27" s="222">
        <f t="shared" si="1"/>
        <v>421</v>
      </c>
      <c r="R27" s="223">
        <v>76</v>
      </c>
      <c r="S27" s="223">
        <v>1560</v>
      </c>
      <c r="T27" s="223">
        <v>265</v>
      </c>
      <c r="U27" s="223">
        <v>592</v>
      </c>
      <c r="V27" s="223">
        <v>299</v>
      </c>
      <c r="W27" s="223">
        <f t="shared" si="2"/>
        <v>1156</v>
      </c>
    </row>
    <row r="28" spans="1:23" x14ac:dyDescent="0.25">
      <c r="A28" s="217">
        <v>23</v>
      </c>
      <c r="B28" s="218" t="s">
        <v>545</v>
      </c>
      <c r="C28" s="219" t="s">
        <v>595</v>
      </c>
      <c r="D28" s="220">
        <v>20</v>
      </c>
      <c r="E28" s="220">
        <v>600</v>
      </c>
      <c r="F28" s="221">
        <v>2</v>
      </c>
      <c r="G28" s="221">
        <v>64</v>
      </c>
      <c r="H28" s="221">
        <v>10</v>
      </c>
      <c r="I28" s="221">
        <v>30</v>
      </c>
      <c r="J28" s="221">
        <v>0</v>
      </c>
      <c r="K28" s="221">
        <f t="shared" si="0"/>
        <v>30</v>
      </c>
      <c r="L28" s="222">
        <v>12</v>
      </c>
      <c r="M28" s="222">
        <v>350</v>
      </c>
      <c r="N28" s="222">
        <v>135</v>
      </c>
      <c r="O28" s="222">
        <v>235</v>
      </c>
      <c r="P28" s="222">
        <v>48</v>
      </c>
      <c r="Q28" s="222">
        <f t="shared" si="1"/>
        <v>418</v>
      </c>
      <c r="R28" s="223">
        <v>95</v>
      </c>
      <c r="S28" s="225">
        <v>2903</v>
      </c>
      <c r="T28" s="223">
        <v>1679</v>
      </c>
      <c r="U28" s="223">
        <v>284</v>
      </c>
      <c r="V28" s="223">
        <v>69</v>
      </c>
      <c r="W28" s="223">
        <f t="shared" si="2"/>
        <v>2032</v>
      </c>
    </row>
    <row r="29" spans="1:23" x14ac:dyDescent="0.25">
      <c r="A29" s="217">
        <v>24</v>
      </c>
      <c r="B29" s="219" t="s">
        <v>546</v>
      </c>
      <c r="C29" s="219" t="s">
        <v>474</v>
      </c>
      <c r="D29" s="220">
        <v>30</v>
      </c>
      <c r="E29" s="220">
        <v>800</v>
      </c>
      <c r="F29" s="221">
        <v>1</v>
      </c>
      <c r="G29" s="221">
        <v>27</v>
      </c>
      <c r="H29" s="221">
        <v>0</v>
      </c>
      <c r="I29" s="221">
        <v>0</v>
      </c>
      <c r="J29" s="221">
        <v>0</v>
      </c>
      <c r="K29" s="221">
        <f t="shared" si="0"/>
        <v>0</v>
      </c>
      <c r="L29" s="222">
        <v>20</v>
      </c>
      <c r="M29" s="222">
        <v>661</v>
      </c>
      <c r="N29" s="222">
        <v>11</v>
      </c>
      <c r="O29" s="222">
        <v>214</v>
      </c>
      <c r="P29" s="222">
        <v>0</v>
      </c>
      <c r="Q29" s="222">
        <f t="shared" si="1"/>
        <v>225</v>
      </c>
      <c r="R29" s="223">
        <v>91</v>
      </c>
      <c r="S29" s="223">
        <v>2845</v>
      </c>
      <c r="T29" s="223">
        <v>118</v>
      </c>
      <c r="U29" s="223">
        <v>1162</v>
      </c>
      <c r="V29" s="223">
        <v>0</v>
      </c>
      <c r="W29" s="223">
        <f t="shared" si="2"/>
        <v>1280</v>
      </c>
    </row>
    <row r="30" spans="1:23" x14ac:dyDescent="0.25">
      <c r="A30" s="217">
        <v>25</v>
      </c>
      <c r="B30" s="218" t="s">
        <v>547</v>
      </c>
      <c r="C30" s="219" t="s">
        <v>475</v>
      </c>
      <c r="D30" s="220">
        <v>26</v>
      </c>
      <c r="E30" s="220">
        <v>760</v>
      </c>
      <c r="F30" s="221">
        <v>4</v>
      </c>
      <c r="G30" s="221">
        <v>100</v>
      </c>
      <c r="H30" s="221">
        <v>0</v>
      </c>
      <c r="I30" s="221">
        <v>19</v>
      </c>
      <c r="J30" s="221">
        <v>0</v>
      </c>
      <c r="K30" s="221">
        <f t="shared" si="0"/>
        <v>19</v>
      </c>
      <c r="L30" s="222">
        <v>24</v>
      </c>
      <c r="M30" s="222">
        <v>628</v>
      </c>
      <c r="N30" s="222">
        <v>196</v>
      </c>
      <c r="O30" s="222">
        <v>263</v>
      </c>
      <c r="P30" s="222">
        <v>72</v>
      </c>
      <c r="Q30" s="222">
        <f t="shared" si="1"/>
        <v>531</v>
      </c>
      <c r="R30" s="223">
        <v>59</v>
      </c>
      <c r="S30" s="223">
        <v>1569</v>
      </c>
      <c r="T30" s="223">
        <v>219</v>
      </c>
      <c r="U30" s="223">
        <v>623</v>
      </c>
      <c r="V30" s="223">
        <v>128</v>
      </c>
      <c r="W30" s="223">
        <f t="shared" si="2"/>
        <v>970</v>
      </c>
    </row>
    <row r="31" spans="1:23" x14ac:dyDescent="0.25">
      <c r="A31" s="217">
        <v>26</v>
      </c>
      <c r="B31" s="218" t="s">
        <v>604</v>
      </c>
      <c r="C31" s="219" t="s">
        <v>473</v>
      </c>
      <c r="D31" s="220">
        <v>25</v>
      </c>
      <c r="E31" s="220">
        <v>750</v>
      </c>
      <c r="F31" s="221">
        <v>4</v>
      </c>
      <c r="G31" s="221">
        <v>137</v>
      </c>
      <c r="H31" s="221">
        <v>19</v>
      </c>
      <c r="I31" s="221">
        <v>89</v>
      </c>
      <c r="J31" s="221">
        <v>0</v>
      </c>
      <c r="K31" s="221">
        <f t="shared" si="0"/>
        <v>89</v>
      </c>
      <c r="L31" s="222">
        <v>18</v>
      </c>
      <c r="M31" s="222">
        <v>502</v>
      </c>
      <c r="N31" s="222">
        <v>48</v>
      </c>
      <c r="O31" s="222">
        <v>303</v>
      </c>
      <c r="P31" s="222">
        <v>50</v>
      </c>
      <c r="Q31" s="222">
        <f t="shared" si="1"/>
        <v>401</v>
      </c>
      <c r="R31" s="223">
        <v>81</v>
      </c>
      <c r="S31" s="223">
        <v>2066</v>
      </c>
      <c r="T31" s="223">
        <v>537</v>
      </c>
      <c r="U31" s="223">
        <v>592</v>
      </c>
      <c r="V31" s="223">
        <v>59</v>
      </c>
      <c r="W31" s="223">
        <f t="shared" si="2"/>
        <v>1188</v>
      </c>
    </row>
    <row r="32" spans="1:23" x14ac:dyDescent="0.25">
      <c r="A32" s="217">
        <v>27</v>
      </c>
      <c r="B32" s="218" t="s">
        <v>605</v>
      </c>
      <c r="C32" s="219" t="s">
        <v>473</v>
      </c>
      <c r="D32" s="220">
        <v>25</v>
      </c>
      <c r="E32" s="220">
        <v>750</v>
      </c>
      <c r="F32" s="221">
        <v>3</v>
      </c>
      <c r="G32" s="221">
        <v>120</v>
      </c>
      <c r="H32" s="221">
        <v>0</v>
      </c>
      <c r="I32" s="221">
        <v>0</v>
      </c>
      <c r="J32" s="221">
        <v>0</v>
      </c>
      <c r="K32" s="221">
        <f t="shared" si="0"/>
        <v>0</v>
      </c>
      <c r="L32" s="222">
        <v>19</v>
      </c>
      <c r="M32" s="222">
        <v>565</v>
      </c>
      <c r="N32" s="222">
        <v>62</v>
      </c>
      <c r="O32" s="222">
        <v>162</v>
      </c>
      <c r="P32" s="222">
        <v>34</v>
      </c>
      <c r="Q32" s="222">
        <f t="shared" si="1"/>
        <v>258</v>
      </c>
      <c r="R32" s="223">
        <v>46</v>
      </c>
      <c r="S32" s="223">
        <v>1291</v>
      </c>
      <c r="T32" s="223">
        <v>114</v>
      </c>
      <c r="U32" s="223">
        <v>379</v>
      </c>
      <c r="V32" s="223">
        <v>70</v>
      </c>
      <c r="W32" s="223">
        <f t="shared" si="2"/>
        <v>563</v>
      </c>
    </row>
    <row r="33" spans="1:23" x14ac:dyDescent="0.25">
      <c r="A33" s="217">
        <v>28</v>
      </c>
      <c r="B33" s="219" t="s">
        <v>550</v>
      </c>
      <c r="C33" s="219" t="s">
        <v>595</v>
      </c>
      <c r="D33" s="220">
        <v>25</v>
      </c>
      <c r="E33" s="220">
        <v>750</v>
      </c>
      <c r="F33" s="221">
        <v>4</v>
      </c>
      <c r="G33" s="221">
        <v>147</v>
      </c>
      <c r="H33" s="221">
        <v>0</v>
      </c>
      <c r="I33" s="221">
        <v>0</v>
      </c>
      <c r="J33" s="221">
        <v>0</v>
      </c>
      <c r="K33" s="221">
        <f t="shared" si="0"/>
        <v>0</v>
      </c>
      <c r="L33" s="222">
        <v>14</v>
      </c>
      <c r="M33" s="222">
        <v>325</v>
      </c>
      <c r="N33" s="222">
        <v>37</v>
      </c>
      <c r="O33" s="222">
        <v>40</v>
      </c>
      <c r="P33" s="222">
        <v>17</v>
      </c>
      <c r="Q33" s="222">
        <f t="shared" si="1"/>
        <v>94</v>
      </c>
      <c r="R33" s="223">
        <v>37</v>
      </c>
      <c r="S33" s="223">
        <v>934</v>
      </c>
      <c r="T33" s="223">
        <v>161</v>
      </c>
      <c r="U33" s="223">
        <v>277</v>
      </c>
      <c r="V33" s="223">
        <v>24</v>
      </c>
      <c r="W33" s="223">
        <f t="shared" si="2"/>
        <v>462</v>
      </c>
    </row>
    <row r="34" spans="1:23" x14ac:dyDescent="0.25">
      <c r="A34" s="217">
        <v>29</v>
      </c>
      <c r="B34" s="218" t="s">
        <v>456</v>
      </c>
      <c r="C34" s="219" t="s">
        <v>595</v>
      </c>
      <c r="D34" s="220">
        <v>12</v>
      </c>
      <c r="E34" s="220">
        <v>400</v>
      </c>
      <c r="F34" s="221">
        <v>3</v>
      </c>
      <c r="G34" s="221">
        <v>103</v>
      </c>
      <c r="H34" s="221">
        <v>2</v>
      </c>
      <c r="I34" s="221">
        <v>85</v>
      </c>
      <c r="J34" s="221">
        <v>100</v>
      </c>
      <c r="K34" s="221">
        <f t="shared" si="0"/>
        <v>185</v>
      </c>
      <c r="L34" s="222">
        <v>20</v>
      </c>
      <c r="M34" s="222">
        <v>555</v>
      </c>
      <c r="N34" s="222">
        <v>7</v>
      </c>
      <c r="O34" s="222">
        <v>104</v>
      </c>
      <c r="P34" s="222">
        <v>123</v>
      </c>
      <c r="Q34" s="222">
        <f t="shared" si="1"/>
        <v>234</v>
      </c>
      <c r="R34" s="223">
        <v>58</v>
      </c>
      <c r="S34" s="223">
        <v>1654</v>
      </c>
      <c r="T34" s="223">
        <v>592</v>
      </c>
      <c r="U34" s="223">
        <v>202</v>
      </c>
      <c r="V34" s="223">
        <v>292</v>
      </c>
      <c r="W34" s="223">
        <f t="shared" si="2"/>
        <v>1086</v>
      </c>
    </row>
    <row r="35" spans="1:23" x14ac:dyDescent="0.25">
      <c r="A35" s="217">
        <v>30</v>
      </c>
      <c r="B35" s="218" t="s">
        <v>552</v>
      </c>
      <c r="C35" s="219" t="s">
        <v>595</v>
      </c>
      <c r="D35" s="220">
        <v>25</v>
      </c>
      <c r="E35" s="220">
        <v>750</v>
      </c>
      <c r="F35" s="221">
        <v>1</v>
      </c>
      <c r="G35" s="221">
        <v>23</v>
      </c>
      <c r="H35" s="221">
        <v>16</v>
      </c>
      <c r="I35" s="221">
        <v>23</v>
      </c>
      <c r="J35" s="221">
        <v>23</v>
      </c>
      <c r="K35" s="221">
        <f t="shared" si="0"/>
        <v>46</v>
      </c>
      <c r="L35" s="222">
        <v>13</v>
      </c>
      <c r="M35" s="222">
        <v>395</v>
      </c>
      <c r="N35" s="222">
        <v>21</v>
      </c>
      <c r="O35" s="222">
        <v>142</v>
      </c>
      <c r="P35" s="222">
        <v>47</v>
      </c>
      <c r="Q35" s="222">
        <f t="shared" si="1"/>
        <v>210</v>
      </c>
      <c r="R35" s="223">
        <v>35</v>
      </c>
      <c r="S35" s="223">
        <v>1253</v>
      </c>
      <c r="T35" s="223">
        <v>286</v>
      </c>
      <c r="U35" s="223">
        <v>446</v>
      </c>
      <c r="V35" s="223">
        <v>77</v>
      </c>
      <c r="W35" s="223">
        <f t="shared" si="2"/>
        <v>809</v>
      </c>
    </row>
    <row r="36" spans="1:23" x14ac:dyDescent="0.25">
      <c r="A36" s="217">
        <v>31</v>
      </c>
      <c r="B36" s="218" t="s">
        <v>606</v>
      </c>
      <c r="C36" s="219" t="s">
        <v>595</v>
      </c>
      <c r="D36" s="220">
        <v>25</v>
      </c>
      <c r="E36" s="220">
        <v>750</v>
      </c>
      <c r="F36" s="221">
        <v>1</v>
      </c>
      <c r="G36" s="221">
        <v>30</v>
      </c>
      <c r="H36" s="221">
        <v>40</v>
      </c>
      <c r="I36" s="221">
        <v>165</v>
      </c>
      <c r="J36" s="221">
        <v>1</v>
      </c>
      <c r="K36" s="221">
        <f t="shared" si="0"/>
        <v>166</v>
      </c>
      <c r="L36" s="222">
        <v>21</v>
      </c>
      <c r="M36" s="222">
        <v>591</v>
      </c>
      <c r="N36" s="222">
        <v>42</v>
      </c>
      <c r="O36" s="222">
        <v>255</v>
      </c>
      <c r="P36" s="222">
        <v>29</v>
      </c>
      <c r="Q36" s="222">
        <f t="shared" si="1"/>
        <v>326</v>
      </c>
      <c r="R36" s="223">
        <v>137</v>
      </c>
      <c r="S36" s="223">
        <v>6333</v>
      </c>
      <c r="T36" s="223">
        <v>1932</v>
      </c>
      <c r="U36" s="223">
        <v>701</v>
      </c>
      <c r="V36" s="223">
        <v>2291</v>
      </c>
      <c r="W36" s="223">
        <f t="shared" si="2"/>
        <v>4924</v>
      </c>
    </row>
    <row r="37" spans="1:23" x14ac:dyDescent="0.25">
      <c r="A37" s="217">
        <v>32</v>
      </c>
      <c r="B37" s="218" t="s">
        <v>554</v>
      </c>
      <c r="C37" s="219" t="s">
        <v>475</v>
      </c>
      <c r="D37" s="220">
        <v>29</v>
      </c>
      <c r="E37" s="220">
        <v>870</v>
      </c>
      <c r="F37" s="221">
        <v>4</v>
      </c>
      <c r="G37" s="221">
        <v>79</v>
      </c>
      <c r="H37" s="221">
        <v>0</v>
      </c>
      <c r="I37" s="221">
        <v>0</v>
      </c>
      <c r="J37" s="221">
        <v>2</v>
      </c>
      <c r="K37" s="221">
        <f t="shared" si="0"/>
        <v>2</v>
      </c>
      <c r="L37" s="222">
        <v>19</v>
      </c>
      <c r="M37" s="222">
        <v>443</v>
      </c>
      <c r="N37" s="222">
        <v>0</v>
      </c>
      <c r="O37" s="222">
        <v>224</v>
      </c>
      <c r="P37" s="222">
        <v>213</v>
      </c>
      <c r="Q37" s="222">
        <f t="shared" si="1"/>
        <v>437</v>
      </c>
      <c r="R37" s="223">
        <v>51</v>
      </c>
      <c r="S37" s="223">
        <v>1208</v>
      </c>
      <c r="T37" s="223">
        <v>1</v>
      </c>
      <c r="U37" s="223">
        <v>441</v>
      </c>
      <c r="V37" s="223">
        <v>416</v>
      </c>
      <c r="W37" s="223">
        <f t="shared" si="2"/>
        <v>858</v>
      </c>
    </row>
    <row r="38" spans="1:23" x14ac:dyDescent="0.25">
      <c r="A38" s="217">
        <v>33</v>
      </c>
      <c r="B38" s="219" t="s">
        <v>607</v>
      </c>
      <c r="C38" s="219" t="s">
        <v>475</v>
      </c>
      <c r="D38" s="220">
        <v>25</v>
      </c>
      <c r="E38" s="220">
        <v>750</v>
      </c>
      <c r="F38" s="221">
        <v>5</v>
      </c>
      <c r="G38" s="221">
        <v>142</v>
      </c>
      <c r="H38" s="221">
        <v>0</v>
      </c>
      <c r="I38" s="221">
        <v>120</v>
      </c>
      <c r="J38" s="221">
        <v>0</v>
      </c>
      <c r="K38" s="221">
        <f t="shared" si="0"/>
        <v>120</v>
      </c>
      <c r="L38" s="222">
        <v>24</v>
      </c>
      <c r="M38" s="222">
        <v>624</v>
      </c>
      <c r="N38" s="222">
        <v>1</v>
      </c>
      <c r="O38" s="222">
        <v>298</v>
      </c>
      <c r="P38" s="222">
        <v>0</v>
      </c>
      <c r="Q38" s="222">
        <f t="shared" si="1"/>
        <v>299</v>
      </c>
      <c r="R38" s="223">
        <v>84</v>
      </c>
      <c r="S38" s="223">
        <v>2094</v>
      </c>
      <c r="T38" s="223">
        <v>501</v>
      </c>
      <c r="U38" s="223">
        <v>677</v>
      </c>
      <c r="V38" s="223">
        <v>132</v>
      </c>
      <c r="W38" s="223">
        <f t="shared" si="2"/>
        <v>1310</v>
      </c>
    </row>
    <row r="39" spans="1:23" x14ac:dyDescent="0.25">
      <c r="A39" s="217">
        <v>34</v>
      </c>
      <c r="B39" s="218" t="s">
        <v>608</v>
      </c>
      <c r="C39" s="219" t="s">
        <v>595</v>
      </c>
      <c r="D39" s="220">
        <v>24</v>
      </c>
      <c r="E39" s="220">
        <v>720</v>
      </c>
      <c r="F39" s="221">
        <v>1</v>
      </c>
      <c r="G39" s="221">
        <v>28</v>
      </c>
      <c r="H39" s="221">
        <v>0</v>
      </c>
      <c r="I39" s="221">
        <v>0</v>
      </c>
      <c r="J39" s="221">
        <v>0</v>
      </c>
      <c r="K39" s="221">
        <f t="shared" si="0"/>
        <v>0</v>
      </c>
      <c r="L39" s="222">
        <v>23</v>
      </c>
      <c r="M39" s="222">
        <v>660</v>
      </c>
      <c r="N39" s="222">
        <v>1159</v>
      </c>
      <c r="O39" s="222">
        <v>30</v>
      </c>
      <c r="P39" s="222">
        <v>0</v>
      </c>
      <c r="Q39" s="222">
        <f t="shared" si="1"/>
        <v>1189</v>
      </c>
      <c r="R39" s="223">
        <v>67</v>
      </c>
      <c r="S39" s="223">
        <v>2191</v>
      </c>
      <c r="T39" s="223">
        <v>1642</v>
      </c>
      <c r="U39" s="223">
        <v>30</v>
      </c>
      <c r="V39" s="223">
        <v>0</v>
      </c>
      <c r="W39" s="223">
        <f t="shared" si="2"/>
        <v>1672</v>
      </c>
    </row>
    <row r="40" spans="1:23" x14ac:dyDescent="0.25">
      <c r="A40" s="217">
        <v>35</v>
      </c>
      <c r="B40" s="218" t="s">
        <v>609</v>
      </c>
      <c r="C40" s="219" t="s">
        <v>473</v>
      </c>
      <c r="D40" s="220">
        <v>28</v>
      </c>
      <c r="E40" s="220">
        <v>750</v>
      </c>
      <c r="F40" s="221">
        <v>0</v>
      </c>
      <c r="G40" s="221">
        <v>0</v>
      </c>
      <c r="H40" s="221">
        <v>159</v>
      </c>
      <c r="I40" s="221">
        <v>31</v>
      </c>
      <c r="J40" s="221">
        <v>1</v>
      </c>
      <c r="K40" s="221">
        <f t="shared" si="0"/>
        <v>32</v>
      </c>
      <c r="L40" s="222">
        <v>30</v>
      </c>
      <c r="M40" s="222">
        <v>872</v>
      </c>
      <c r="N40" s="222">
        <v>698</v>
      </c>
      <c r="O40" s="222">
        <v>66</v>
      </c>
      <c r="P40" s="222">
        <v>77</v>
      </c>
      <c r="Q40" s="222">
        <f t="shared" si="1"/>
        <v>841</v>
      </c>
      <c r="R40" s="223">
        <v>108</v>
      </c>
      <c r="S40" s="223">
        <v>3377</v>
      </c>
      <c r="T40" s="223">
        <v>2315</v>
      </c>
      <c r="U40" s="223">
        <v>230</v>
      </c>
      <c r="V40" s="223">
        <v>141</v>
      </c>
      <c r="W40" s="223">
        <f t="shared" si="2"/>
        <v>2686</v>
      </c>
    </row>
    <row r="41" spans="1:23" x14ac:dyDescent="0.25">
      <c r="A41" s="217">
        <v>36</v>
      </c>
      <c r="B41" s="219" t="s">
        <v>454</v>
      </c>
      <c r="C41" s="219" t="s">
        <v>595</v>
      </c>
      <c r="D41" s="220">
        <v>29</v>
      </c>
      <c r="E41" s="220">
        <v>750</v>
      </c>
      <c r="F41" s="221">
        <v>3</v>
      </c>
      <c r="G41" s="221">
        <v>100</v>
      </c>
      <c r="H41" s="221">
        <v>32</v>
      </c>
      <c r="I41" s="221">
        <v>0</v>
      </c>
      <c r="J41" s="221">
        <v>0</v>
      </c>
      <c r="K41" s="221">
        <f t="shared" si="0"/>
        <v>0</v>
      </c>
      <c r="L41" s="222">
        <v>24</v>
      </c>
      <c r="M41" s="222">
        <v>777</v>
      </c>
      <c r="N41" s="222">
        <v>201</v>
      </c>
      <c r="O41" s="222">
        <v>414</v>
      </c>
      <c r="P41" s="222">
        <v>0</v>
      </c>
      <c r="Q41" s="222">
        <f t="shared" si="1"/>
        <v>615</v>
      </c>
      <c r="R41" s="223">
        <v>76</v>
      </c>
      <c r="S41" s="223">
        <v>2649</v>
      </c>
      <c r="T41" s="223">
        <v>588</v>
      </c>
      <c r="U41" s="223">
        <v>1343</v>
      </c>
      <c r="V41" s="223">
        <v>0</v>
      </c>
      <c r="W41" s="223">
        <f t="shared" si="2"/>
        <v>1931</v>
      </c>
    </row>
    <row r="42" spans="1:23" x14ac:dyDescent="0.25">
      <c r="A42" s="217">
        <v>37</v>
      </c>
      <c r="B42" s="218" t="s">
        <v>610</v>
      </c>
      <c r="C42" s="219" t="s">
        <v>476</v>
      </c>
      <c r="D42" s="220">
        <v>30</v>
      </c>
      <c r="E42" s="220">
        <v>750</v>
      </c>
      <c r="F42" s="221">
        <v>1</v>
      </c>
      <c r="G42" s="221">
        <v>18</v>
      </c>
      <c r="H42" s="221">
        <v>36</v>
      </c>
      <c r="I42" s="221">
        <v>27</v>
      </c>
      <c r="J42" s="221">
        <v>0</v>
      </c>
      <c r="K42" s="221">
        <f t="shared" si="0"/>
        <v>27</v>
      </c>
      <c r="L42" s="222">
        <v>29</v>
      </c>
      <c r="M42" s="222">
        <v>799</v>
      </c>
      <c r="N42" s="222">
        <v>209</v>
      </c>
      <c r="O42" s="222">
        <v>329</v>
      </c>
      <c r="P42" s="222">
        <v>8</v>
      </c>
      <c r="Q42" s="222">
        <f t="shared" si="1"/>
        <v>546</v>
      </c>
      <c r="R42" s="223">
        <v>90</v>
      </c>
      <c r="S42" s="223">
        <v>2385</v>
      </c>
      <c r="T42" s="223">
        <v>364</v>
      </c>
      <c r="U42" s="223">
        <v>1062</v>
      </c>
      <c r="V42" s="223">
        <v>47</v>
      </c>
      <c r="W42" s="223">
        <f t="shared" si="2"/>
        <v>1473</v>
      </c>
    </row>
    <row r="43" spans="1:23" x14ac:dyDescent="0.25">
      <c r="A43" s="217">
        <v>38</v>
      </c>
      <c r="B43" s="218" t="s">
        <v>611</v>
      </c>
      <c r="C43" s="219" t="s">
        <v>595</v>
      </c>
      <c r="D43" s="220">
        <v>39</v>
      </c>
      <c r="E43" s="220">
        <v>1170</v>
      </c>
      <c r="F43" s="221">
        <v>7</v>
      </c>
      <c r="G43" s="221">
        <v>201</v>
      </c>
      <c r="H43" s="221">
        <v>0</v>
      </c>
      <c r="I43" s="221">
        <v>13</v>
      </c>
      <c r="J43" s="221">
        <v>0</v>
      </c>
      <c r="K43" s="221">
        <f t="shared" si="0"/>
        <v>13</v>
      </c>
      <c r="L43" s="222">
        <v>24</v>
      </c>
      <c r="M43" s="222">
        <v>732</v>
      </c>
      <c r="N43" s="222">
        <v>13</v>
      </c>
      <c r="O43" s="222">
        <v>121</v>
      </c>
      <c r="P43" s="222">
        <v>0</v>
      </c>
      <c r="Q43" s="222">
        <f t="shared" si="1"/>
        <v>134</v>
      </c>
      <c r="R43" s="223">
        <v>111</v>
      </c>
      <c r="S43" s="223">
        <v>3516</v>
      </c>
      <c r="T43" s="223">
        <v>1755</v>
      </c>
      <c r="U43" s="223">
        <v>643</v>
      </c>
      <c r="V43" s="223">
        <v>0</v>
      </c>
      <c r="W43" s="223">
        <f t="shared" si="2"/>
        <v>2398</v>
      </c>
    </row>
    <row r="44" spans="1:23" x14ac:dyDescent="0.25">
      <c r="A44" s="217">
        <v>39</v>
      </c>
      <c r="B44" s="218" t="s">
        <v>560</v>
      </c>
      <c r="C44" s="219" t="s">
        <v>612</v>
      </c>
      <c r="D44" s="220">
        <v>27</v>
      </c>
      <c r="E44" s="220">
        <v>750</v>
      </c>
      <c r="F44" s="221">
        <v>3</v>
      </c>
      <c r="G44" s="221">
        <v>96</v>
      </c>
      <c r="H44" s="221">
        <v>1</v>
      </c>
      <c r="I44" s="221">
        <v>32</v>
      </c>
      <c r="J44" s="221">
        <v>43</v>
      </c>
      <c r="K44" s="221">
        <f t="shared" si="0"/>
        <v>75</v>
      </c>
      <c r="L44" s="222">
        <v>25</v>
      </c>
      <c r="M44" s="222">
        <v>750</v>
      </c>
      <c r="N44" s="222">
        <v>38</v>
      </c>
      <c r="O44" s="222">
        <v>488</v>
      </c>
      <c r="P44" s="222">
        <v>61</v>
      </c>
      <c r="Q44" s="222">
        <f t="shared" si="1"/>
        <v>587</v>
      </c>
      <c r="R44" s="223">
        <v>92</v>
      </c>
      <c r="S44" s="223">
        <v>2808</v>
      </c>
      <c r="T44" s="223">
        <v>392</v>
      </c>
      <c r="U44" s="223">
        <v>1584</v>
      </c>
      <c r="V44" s="223">
        <v>166</v>
      </c>
      <c r="W44" s="223">
        <f t="shared" si="2"/>
        <v>2142</v>
      </c>
    </row>
    <row r="45" spans="1:23" x14ac:dyDescent="0.25">
      <c r="A45" s="217">
        <v>40</v>
      </c>
      <c r="B45" s="218" t="s">
        <v>613</v>
      </c>
      <c r="C45" s="219" t="s">
        <v>473</v>
      </c>
      <c r="D45" s="220">
        <v>24</v>
      </c>
      <c r="E45" s="220">
        <v>750</v>
      </c>
      <c r="F45" s="221">
        <v>0</v>
      </c>
      <c r="G45" s="221">
        <v>0</v>
      </c>
      <c r="H45" s="221">
        <v>0</v>
      </c>
      <c r="I45" s="221">
        <v>0</v>
      </c>
      <c r="J45" s="221">
        <v>0</v>
      </c>
      <c r="K45" s="221">
        <f t="shared" si="0"/>
        <v>0</v>
      </c>
      <c r="L45" s="222">
        <v>9</v>
      </c>
      <c r="M45" s="222">
        <v>222</v>
      </c>
      <c r="N45" s="222">
        <v>22</v>
      </c>
      <c r="O45" s="222">
        <v>21</v>
      </c>
      <c r="P45" s="222">
        <v>0</v>
      </c>
      <c r="Q45" s="222">
        <f t="shared" si="1"/>
        <v>43</v>
      </c>
      <c r="R45" s="223">
        <v>59</v>
      </c>
      <c r="S45" s="223">
        <v>1964</v>
      </c>
      <c r="T45" s="223">
        <v>1360</v>
      </c>
      <c r="U45" s="223">
        <v>208</v>
      </c>
      <c r="V45" s="223">
        <v>29</v>
      </c>
      <c r="W45" s="223">
        <f t="shared" si="2"/>
        <v>1597</v>
      </c>
    </row>
    <row r="46" spans="1:23" x14ac:dyDescent="0.25">
      <c r="A46" s="217">
        <v>41</v>
      </c>
      <c r="B46" s="218" t="s">
        <v>562</v>
      </c>
      <c r="C46" s="219" t="s">
        <v>595</v>
      </c>
      <c r="D46" s="220">
        <v>14</v>
      </c>
      <c r="E46" s="220">
        <v>400</v>
      </c>
      <c r="F46" s="221">
        <v>2</v>
      </c>
      <c r="G46" s="221">
        <v>57</v>
      </c>
      <c r="H46" s="221">
        <v>2</v>
      </c>
      <c r="I46" s="221">
        <v>5</v>
      </c>
      <c r="J46" s="221">
        <v>0</v>
      </c>
      <c r="K46" s="221">
        <f t="shared" si="0"/>
        <v>5</v>
      </c>
      <c r="L46" s="222">
        <v>13</v>
      </c>
      <c r="M46" s="222">
        <v>358</v>
      </c>
      <c r="N46" s="222">
        <v>38</v>
      </c>
      <c r="O46" s="222">
        <v>50</v>
      </c>
      <c r="P46" s="222">
        <v>12</v>
      </c>
      <c r="Q46" s="222">
        <f t="shared" si="1"/>
        <v>100</v>
      </c>
      <c r="R46" s="223">
        <v>29</v>
      </c>
      <c r="S46" s="223">
        <v>820</v>
      </c>
      <c r="T46" s="223">
        <v>89</v>
      </c>
      <c r="U46" s="223">
        <v>179</v>
      </c>
      <c r="V46" s="223">
        <v>47</v>
      </c>
      <c r="W46" s="223">
        <f t="shared" si="2"/>
        <v>315</v>
      </c>
    </row>
    <row r="47" spans="1:23" x14ac:dyDescent="0.25">
      <c r="A47" s="217">
        <v>42</v>
      </c>
      <c r="B47" s="218" t="s">
        <v>614</v>
      </c>
      <c r="C47" s="219" t="s">
        <v>595</v>
      </c>
      <c r="D47" s="220">
        <v>29</v>
      </c>
      <c r="E47" s="220">
        <v>870</v>
      </c>
      <c r="F47" s="221">
        <v>0</v>
      </c>
      <c r="G47" s="221">
        <v>0</v>
      </c>
      <c r="H47" s="221">
        <v>0</v>
      </c>
      <c r="I47" s="221">
        <v>146</v>
      </c>
      <c r="J47" s="221">
        <v>0</v>
      </c>
      <c r="K47" s="221">
        <f t="shared" si="0"/>
        <v>146</v>
      </c>
      <c r="L47" s="222">
        <v>30</v>
      </c>
      <c r="M47" s="222">
        <v>912</v>
      </c>
      <c r="N47" s="222">
        <v>143</v>
      </c>
      <c r="O47" s="222">
        <v>260</v>
      </c>
      <c r="P47" s="222">
        <v>0</v>
      </c>
      <c r="Q47" s="222">
        <f t="shared" si="1"/>
        <v>403</v>
      </c>
      <c r="R47" s="223">
        <v>87</v>
      </c>
      <c r="S47" s="223">
        <v>2827</v>
      </c>
      <c r="T47" s="223">
        <v>714</v>
      </c>
      <c r="U47" s="223">
        <v>1013</v>
      </c>
      <c r="V47" s="223">
        <v>99</v>
      </c>
      <c r="W47" s="223">
        <f t="shared" si="2"/>
        <v>1826</v>
      </c>
    </row>
    <row r="48" spans="1:23" x14ac:dyDescent="0.25">
      <c r="A48" s="217">
        <v>43</v>
      </c>
      <c r="B48" s="218" t="s">
        <v>615</v>
      </c>
      <c r="C48" s="219" t="s">
        <v>473</v>
      </c>
      <c r="D48" s="220">
        <v>32</v>
      </c>
      <c r="E48" s="220">
        <v>900</v>
      </c>
      <c r="F48" s="221">
        <v>3</v>
      </c>
      <c r="G48" s="221">
        <v>100</v>
      </c>
      <c r="H48" s="221">
        <v>0</v>
      </c>
      <c r="I48" s="221">
        <v>0</v>
      </c>
      <c r="J48" s="221">
        <v>0</v>
      </c>
      <c r="K48" s="221">
        <f t="shared" si="0"/>
        <v>0</v>
      </c>
      <c r="L48" s="222">
        <v>9</v>
      </c>
      <c r="M48" s="222">
        <v>222</v>
      </c>
      <c r="N48" s="222">
        <v>22</v>
      </c>
      <c r="O48" s="222">
        <v>21</v>
      </c>
      <c r="P48" s="222">
        <v>0</v>
      </c>
      <c r="Q48" s="222">
        <f t="shared" si="1"/>
        <v>43</v>
      </c>
      <c r="R48" s="223">
        <v>82</v>
      </c>
      <c r="S48" s="223">
        <v>2119</v>
      </c>
      <c r="T48" s="223">
        <v>40</v>
      </c>
      <c r="U48" s="212">
        <v>670</v>
      </c>
      <c r="V48" s="223">
        <v>54</v>
      </c>
      <c r="W48" s="223">
        <f t="shared" si="2"/>
        <v>764</v>
      </c>
    </row>
    <row r="49" spans="1:23" x14ac:dyDescent="0.25">
      <c r="A49" s="217">
        <v>44</v>
      </c>
      <c r="B49" s="218" t="s">
        <v>565</v>
      </c>
      <c r="C49" s="219" t="s">
        <v>475</v>
      </c>
      <c r="D49" s="220">
        <v>25</v>
      </c>
      <c r="E49" s="220">
        <v>625</v>
      </c>
      <c r="F49" s="221">
        <v>5</v>
      </c>
      <c r="G49" s="221">
        <v>147</v>
      </c>
      <c r="H49" s="221">
        <v>0</v>
      </c>
      <c r="I49" s="221">
        <v>56</v>
      </c>
      <c r="J49" s="221">
        <v>0</v>
      </c>
      <c r="K49" s="221">
        <f t="shared" si="0"/>
        <v>56</v>
      </c>
      <c r="L49" s="222">
        <v>20</v>
      </c>
      <c r="M49" s="222">
        <v>549</v>
      </c>
      <c r="N49" s="222">
        <v>4</v>
      </c>
      <c r="O49" s="222">
        <v>117</v>
      </c>
      <c r="P49" s="222">
        <v>0</v>
      </c>
      <c r="Q49" s="222">
        <f t="shared" si="1"/>
        <v>121</v>
      </c>
      <c r="R49" s="223">
        <v>81</v>
      </c>
      <c r="S49" s="223">
        <v>2311</v>
      </c>
      <c r="T49" s="223">
        <v>291</v>
      </c>
      <c r="U49" s="224">
        <v>925</v>
      </c>
      <c r="V49" s="223">
        <v>1</v>
      </c>
      <c r="W49" s="223">
        <f t="shared" si="2"/>
        <v>1217</v>
      </c>
    </row>
    <row r="50" spans="1:23" x14ac:dyDescent="0.25">
      <c r="A50" s="217">
        <v>45</v>
      </c>
      <c r="B50" s="218" t="s">
        <v>616</v>
      </c>
      <c r="C50" s="219" t="s">
        <v>475</v>
      </c>
      <c r="D50" s="220">
        <v>27</v>
      </c>
      <c r="E50" s="220">
        <v>750</v>
      </c>
      <c r="F50" s="221">
        <v>3</v>
      </c>
      <c r="G50" s="221">
        <v>79</v>
      </c>
      <c r="H50" s="221">
        <v>9</v>
      </c>
      <c r="I50" s="221">
        <v>49</v>
      </c>
      <c r="J50" s="221">
        <v>16</v>
      </c>
      <c r="K50" s="221">
        <f t="shared" si="0"/>
        <v>65</v>
      </c>
      <c r="L50" s="222">
        <v>25</v>
      </c>
      <c r="M50" s="222">
        <v>558</v>
      </c>
      <c r="N50" s="222">
        <v>129</v>
      </c>
      <c r="O50" s="222">
        <v>209</v>
      </c>
      <c r="P50" s="222">
        <v>49</v>
      </c>
      <c r="Q50" s="222">
        <f t="shared" si="1"/>
        <v>387</v>
      </c>
      <c r="R50" s="223">
        <v>87</v>
      </c>
      <c r="S50" s="223">
        <v>2146</v>
      </c>
      <c r="T50" s="223">
        <v>401</v>
      </c>
      <c r="U50" s="223">
        <v>725</v>
      </c>
      <c r="V50" s="223">
        <v>187</v>
      </c>
      <c r="W50" s="223">
        <f t="shared" si="2"/>
        <v>1313</v>
      </c>
    </row>
    <row r="51" spans="1:23" x14ac:dyDescent="0.25">
      <c r="A51" s="217">
        <v>46</v>
      </c>
      <c r="B51" s="219" t="s">
        <v>617</v>
      </c>
      <c r="C51" s="219" t="s">
        <v>476</v>
      </c>
      <c r="D51" s="220">
        <v>22</v>
      </c>
      <c r="E51" s="220">
        <v>645</v>
      </c>
      <c r="F51" s="221">
        <v>3</v>
      </c>
      <c r="G51" s="221">
        <v>84</v>
      </c>
      <c r="H51" s="221">
        <v>37</v>
      </c>
      <c r="I51" s="221">
        <v>218</v>
      </c>
      <c r="J51" s="221">
        <v>0</v>
      </c>
      <c r="K51" s="221">
        <f t="shared" si="0"/>
        <v>218</v>
      </c>
      <c r="L51" s="222">
        <v>24</v>
      </c>
      <c r="M51" s="224">
        <v>724</v>
      </c>
      <c r="N51" s="224">
        <v>61</v>
      </c>
      <c r="O51" s="224">
        <v>330</v>
      </c>
      <c r="P51" s="224">
        <v>0</v>
      </c>
      <c r="Q51" s="222">
        <f t="shared" si="1"/>
        <v>391</v>
      </c>
      <c r="R51" s="223">
        <v>42</v>
      </c>
      <c r="S51" s="223">
        <v>1286</v>
      </c>
      <c r="T51" s="223">
        <v>168</v>
      </c>
      <c r="U51" s="223">
        <v>478</v>
      </c>
      <c r="V51" s="223">
        <v>68</v>
      </c>
      <c r="W51" s="223">
        <f t="shared" si="2"/>
        <v>714</v>
      </c>
    </row>
    <row r="52" spans="1:23" x14ac:dyDescent="0.25">
      <c r="A52" s="217">
        <v>47</v>
      </c>
      <c r="B52" s="218" t="s">
        <v>618</v>
      </c>
      <c r="C52" s="219" t="s">
        <v>476</v>
      </c>
      <c r="D52" s="220">
        <v>24</v>
      </c>
      <c r="E52" s="220">
        <v>600</v>
      </c>
      <c r="F52" s="221">
        <v>2</v>
      </c>
      <c r="G52" s="221">
        <v>32</v>
      </c>
      <c r="H52" s="221">
        <v>26</v>
      </c>
      <c r="I52" s="221">
        <v>0</v>
      </c>
      <c r="J52" s="221">
        <v>0</v>
      </c>
      <c r="K52" s="221">
        <f t="shared" si="0"/>
        <v>0</v>
      </c>
      <c r="L52" s="222">
        <v>25</v>
      </c>
      <c r="M52" s="222">
        <v>593</v>
      </c>
      <c r="N52" s="222">
        <v>88</v>
      </c>
      <c r="O52" s="222">
        <v>135</v>
      </c>
      <c r="P52" s="222">
        <v>75</v>
      </c>
      <c r="Q52" s="222">
        <f t="shared" si="1"/>
        <v>298</v>
      </c>
      <c r="R52" s="223">
        <v>45</v>
      </c>
      <c r="S52" s="223">
        <v>1104</v>
      </c>
      <c r="T52" s="223">
        <v>421</v>
      </c>
      <c r="U52" s="223">
        <v>172</v>
      </c>
      <c r="V52" s="223">
        <v>75</v>
      </c>
      <c r="W52" s="223">
        <f t="shared" si="2"/>
        <v>668</v>
      </c>
    </row>
    <row r="53" spans="1:23" x14ac:dyDescent="0.25">
      <c r="A53" s="217">
        <v>48</v>
      </c>
      <c r="B53" s="218" t="s">
        <v>619</v>
      </c>
      <c r="C53" s="219" t="s">
        <v>475</v>
      </c>
      <c r="D53" s="220">
        <v>25</v>
      </c>
      <c r="E53" s="220">
        <v>750</v>
      </c>
      <c r="F53" s="221">
        <v>6</v>
      </c>
      <c r="G53" s="221">
        <v>207</v>
      </c>
      <c r="H53" s="221">
        <v>0</v>
      </c>
      <c r="I53" s="221">
        <v>83</v>
      </c>
      <c r="J53" s="221">
        <v>0</v>
      </c>
      <c r="K53" s="221">
        <f t="shared" si="0"/>
        <v>83</v>
      </c>
      <c r="L53" s="222">
        <v>25</v>
      </c>
      <c r="M53" s="222">
        <v>662</v>
      </c>
      <c r="N53" s="222">
        <v>4</v>
      </c>
      <c r="O53" s="222">
        <v>307</v>
      </c>
      <c r="P53" s="222">
        <v>108</v>
      </c>
      <c r="Q53" s="222">
        <f t="shared" si="1"/>
        <v>419</v>
      </c>
      <c r="R53" s="223">
        <v>85</v>
      </c>
      <c r="S53" s="223">
        <v>2220</v>
      </c>
      <c r="T53" s="223">
        <v>75</v>
      </c>
      <c r="U53" s="223">
        <v>818</v>
      </c>
      <c r="V53" s="223">
        <v>195</v>
      </c>
      <c r="W53" s="223">
        <f t="shared" si="2"/>
        <v>1088</v>
      </c>
    </row>
    <row r="54" spans="1:23" x14ac:dyDescent="0.25">
      <c r="A54" s="226">
        <v>49</v>
      </c>
      <c r="B54" s="227" t="s">
        <v>570</v>
      </c>
      <c r="C54" s="228" t="s">
        <v>473</v>
      </c>
      <c r="D54" s="229">
        <v>25</v>
      </c>
      <c r="E54" s="229">
        <v>750</v>
      </c>
      <c r="F54" s="230">
        <v>3</v>
      </c>
      <c r="G54" s="230">
        <v>60</v>
      </c>
      <c r="H54" s="230">
        <v>0</v>
      </c>
      <c r="I54" s="230">
        <v>0</v>
      </c>
      <c r="J54" s="230">
        <v>0</v>
      </c>
      <c r="K54" s="221">
        <f t="shared" si="0"/>
        <v>0</v>
      </c>
      <c r="L54" s="231">
        <v>16</v>
      </c>
      <c r="M54" s="231">
        <v>333</v>
      </c>
      <c r="N54" s="231">
        <v>17</v>
      </c>
      <c r="O54" s="231">
        <v>48</v>
      </c>
      <c r="P54" s="231">
        <v>0</v>
      </c>
      <c r="Q54" s="222">
        <f t="shared" si="1"/>
        <v>65</v>
      </c>
      <c r="R54" s="232">
        <v>45</v>
      </c>
      <c r="S54" s="232">
        <v>1088</v>
      </c>
      <c r="T54" s="232">
        <v>249</v>
      </c>
      <c r="U54" s="223">
        <v>261</v>
      </c>
      <c r="V54" s="232">
        <v>0</v>
      </c>
      <c r="W54" s="223">
        <f t="shared" si="2"/>
        <v>510</v>
      </c>
    </row>
    <row r="55" spans="1:23" x14ac:dyDescent="0.25">
      <c r="A55" s="217">
        <v>50</v>
      </c>
      <c r="B55" s="218" t="s">
        <v>571</v>
      </c>
      <c r="C55" s="219" t="s">
        <v>475</v>
      </c>
      <c r="D55" s="220">
        <v>29</v>
      </c>
      <c r="E55" s="220">
        <v>800</v>
      </c>
      <c r="F55" s="221">
        <v>7</v>
      </c>
      <c r="G55" s="221">
        <v>153</v>
      </c>
      <c r="H55" s="221">
        <v>0</v>
      </c>
      <c r="I55" s="221">
        <v>0</v>
      </c>
      <c r="J55" s="221">
        <v>0</v>
      </c>
      <c r="K55" s="221">
        <f t="shared" si="0"/>
        <v>0</v>
      </c>
      <c r="L55" s="222">
        <v>23</v>
      </c>
      <c r="M55" s="222">
        <v>503</v>
      </c>
      <c r="N55" s="222">
        <v>48</v>
      </c>
      <c r="O55" s="222">
        <v>220</v>
      </c>
      <c r="P55" s="222">
        <v>59</v>
      </c>
      <c r="Q55" s="222">
        <f t="shared" si="1"/>
        <v>327</v>
      </c>
      <c r="R55" s="223">
        <v>79</v>
      </c>
      <c r="S55" s="223">
        <v>2063</v>
      </c>
      <c r="T55" s="223">
        <v>396</v>
      </c>
      <c r="U55" s="223">
        <v>594</v>
      </c>
      <c r="V55" s="223">
        <v>241</v>
      </c>
      <c r="W55" s="223">
        <f t="shared" si="2"/>
        <v>1231</v>
      </c>
    </row>
    <row r="56" spans="1:23" x14ac:dyDescent="0.25">
      <c r="A56" s="217">
        <v>51</v>
      </c>
      <c r="B56" s="218" t="s">
        <v>455</v>
      </c>
      <c r="C56" s="219" t="s">
        <v>475</v>
      </c>
      <c r="D56" s="220">
        <v>26</v>
      </c>
      <c r="E56" s="220">
        <v>780</v>
      </c>
      <c r="F56" s="221">
        <v>4</v>
      </c>
      <c r="G56" s="221">
        <v>95</v>
      </c>
      <c r="H56" s="221">
        <v>0</v>
      </c>
      <c r="I56" s="221">
        <v>22</v>
      </c>
      <c r="J56" s="221">
        <v>0</v>
      </c>
      <c r="K56" s="221">
        <f t="shared" si="0"/>
        <v>22</v>
      </c>
      <c r="L56" s="222">
        <v>19</v>
      </c>
      <c r="M56" s="222">
        <v>402</v>
      </c>
      <c r="N56" s="222">
        <v>55</v>
      </c>
      <c r="O56" s="222">
        <v>130</v>
      </c>
      <c r="P56" s="222">
        <v>32</v>
      </c>
      <c r="Q56" s="222">
        <f t="shared" si="1"/>
        <v>217</v>
      </c>
      <c r="R56" s="223">
        <v>66</v>
      </c>
      <c r="S56" s="223">
        <v>1564</v>
      </c>
      <c r="T56" s="223">
        <v>152</v>
      </c>
      <c r="U56" s="223">
        <v>541</v>
      </c>
      <c r="V56" s="223">
        <v>246</v>
      </c>
      <c r="W56" s="223">
        <f t="shared" si="2"/>
        <v>939</v>
      </c>
    </row>
    <row r="57" spans="1:23" x14ac:dyDescent="0.25">
      <c r="A57" s="217"/>
      <c r="B57" s="383" t="s">
        <v>11</v>
      </c>
      <c r="C57" s="384"/>
      <c r="D57" s="220">
        <f t="shared" ref="D57:J57" si="3">SUM(D6:D56)</f>
        <v>1256</v>
      </c>
      <c r="E57" s="220">
        <f t="shared" si="3"/>
        <v>36105</v>
      </c>
      <c r="F57" s="220">
        <f t="shared" si="3"/>
        <v>166</v>
      </c>
      <c r="G57" s="220">
        <f t="shared" si="3"/>
        <v>4717</v>
      </c>
      <c r="H57" s="220">
        <f t="shared" si="3"/>
        <v>983</v>
      </c>
      <c r="I57" s="220">
        <f t="shared" si="3"/>
        <v>1852</v>
      </c>
      <c r="J57" s="220">
        <f t="shared" si="3"/>
        <v>473</v>
      </c>
      <c r="K57" s="221">
        <f>J57+I57+H57</f>
        <v>3308</v>
      </c>
      <c r="L57" s="220">
        <f t="shared" ref="L57:W57" si="4">SUM(L6:L56)</f>
        <v>1038</v>
      </c>
      <c r="M57" s="220">
        <f t="shared" si="4"/>
        <v>27667</v>
      </c>
      <c r="N57" s="220">
        <f t="shared" si="4"/>
        <v>5072</v>
      </c>
      <c r="O57" s="220">
        <f t="shared" si="4"/>
        <v>9103</v>
      </c>
      <c r="P57" s="220">
        <f t="shared" si="4"/>
        <v>2447</v>
      </c>
      <c r="Q57" s="220">
        <f t="shared" si="4"/>
        <v>16622</v>
      </c>
      <c r="R57" s="220">
        <f t="shared" si="4"/>
        <v>3837</v>
      </c>
      <c r="S57" s="220">
        <f t="shared" si="4"/>
        <v>109852</v>
      </c>
      <c r="T57" s="220">
        <f t="shared" si="4"/>
        <v>28367</v>
      </c>
      <c r="U57" s="220">
        <f t="shared" si="4"/>
        <v>30229</v>
      </c>
      <c r="V57" s="220">
        <f t="shared" si="4"/>
        <v>9858</v>
      </c>
      <c r="W57" s="220">
        <f t="shared" si="4"/>
        <v>68454</v>
      </c>
    </row>
    <row r="58" spans="1:23" x14ac:dyDescent="0.25">
      <c r="A58" s="233" t="s">
        <v>620</v>
      </c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</row>
    <row r="59" spans="1:23" x14ac:dyDescent="0.25">
      <c r="A59" s="233" t="s">
        <v>621</v>
      </c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</row>
  </sheetData>
  <mergeCells count="17">
    <mergeCell ref="V1:W1"/>
    <mergeCell ref="F4:G4"/>
    <mergeCell ref="H4:K4"/>
    <mergeCell ref="L4:M4"/>
    <mergeCell ref="N4:Q4"/>
    <mergeCell ref="R4:S4"/>
    <mergeCell ref="T4:W4"/>
    <mergeCell ref="F3:K3"/>
    <mergeCell ref="L3:Q3"/>
    <mergeCell ref="R3:W3"/>
    <mergeCell ref="D4:E4"/>
    <mergeCell ref="B57:C57"/>
    <mergeCell ref="A2:W2"/>
    <mergeCell ref="A3:A5"/>
    <mergeCell ref="B3:B5"/>
    <mergeCell ref="C3:C5"/>
    <mergeCell ref="D3:E3"/>
  </mergeCells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O67"/>
  <sheetViews>
    <sheetView workbookViewId="0">
      <pane ySplit="9" topLeftCell="A58" activePane="bottomLeft" state="frozen"/>
      <selection pane="bottomLeft" activeCell="L38" sqref="L38"/>
    </sheetView>
  </sheetViews>
  <sheetFormatPr defaultRowHeight="15" x14ac:dyDescent="0.25"/>
  <cols>
    <col min="1" max="1" width="9.28515625" style="42" bestFit="1" customWidth="1"/>
    <col min="2" max="2" width="27.7109375" style="42" customWidth="1"/>
    <col min="3" max="3" width="9.28515625" style="42" bestFit="1" customWidth="1"/>
    <col min="4" max="5" width="9.7109375" style="42" customWidth="1"/>
    <col min="6" max="6" width="11.85546875" style="42" bestFit="1" customWidth="1"/>
    <col min="7" max="7" width="9.42578125" style="42" bestFit="1" customWidth="1"/>
    <col min="8" max="9" width="10.5703125" style="42" bestFit="1" customWidth="1"/>
    <col min="10" max="12" width="9.28515625" style="42" bestFit="1" customWidth="1"/>
    <col min="13" max="16384" width="9.140625" style="42"/>
  </cols>
  <sheetData>
    <row r="1" spans="1:41" ht="15" customHeight="1" x14ac:dyDescent="0.25">
      <c r="A1" s="299" t="s">
        <v>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41"/>
    </row>
    <row r="2" spans="1:41" ht="15" customHeight="1" thickBot="1" x14ac:dyDescent="0.3">
      <c r="A2" s="299" t="s">
        <v>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41"/>
    </row>
    <row r="3" spans="1:41" ht="15.75" thickBot="1" x14ac:dyDescent="0.3">
      <c r="A3" s="43"/>
      <c r="L3" s="44" t="s">
        <v>300</v>
      </c>
    </row>
    <row r="4" spans="1:41" ht="15" customHeight="1" x14ac:dyDescent="0.25">
      <c r="A4" s="298" t="s">
        <v>70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45"/>
    </row>
    <row r="5" spans="1:41" ht="15" customHeight="1" x14ac:dyDescent="0.25">
      <c r="A5" s="297" t="s">
        <v>3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46"/>
    </row>
    <row r="6" spans="1:41" ht="15" customHeight="1" x14ac:dyDescent="0.25">
      <c r="A6" s="296" t="s">
        <v>4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41"/>
      <c r="N6" s="296" t="s">
        <v>5</v>
      </c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</row>
    <row r="8" spans="1:41" ht="15" customHeight="1" x14ac:dyDescent="0.25">
      <c r="A8" s="290" t="s">
        <v>6</v>
      </c>
      <c r="B8" s="290" t="s">
        <v>7</v>
      </c>
      <c r="C8" s="292" t="s">
        <v>71</v>
      </c>
      <c r="D8" s="293"/>
      <c r="E8" s="292" t="s">
        <v>66</v>
      </c>
      <c r="F8" s="293"/>
      <c r="G8" s="292" t="s">
        <v>67</v>
      </c>
      <c r="H8" s="293"/>
      <c r="I8" s="292" t="s">
        <v>68</v>
      </c>
      <c r="J8" s="293"/>
      <c r="K8" s="290" t="s">
        <v>72</v>
      </c>
      <c r="L8" s="294" t="s">
        <v>73</v>
      </c>
    </row>
    <row r="9" spans="1:41" ht="60" x14ac:dyDescent="0.25">
      <c r="A9" s="291"/>
      <c r="B9" s="291"/>
      <c r="C9" s="47" t="s">
        <v>74</v>
      </c>
      <c r="D9" s="47" t="s">
        <v>75</v>
      </c>
      <c r="E9" s="47" t="s">
        <v>74</v>
      </c>
      <c r="F9" s="47" t="s">
        <v>75</v>
      </c>
      <c r="G9" s="47" t="s">
        <v>74</v>
      </c>
      <c r="H9" s="47" t="s">
        <v>75</v>
      </c>
      <c r="I9" s="47" t="s">
        <v>74</v>
      </c>
      <c r="J9" s="47" t="s">
        <v>75</v>
      </c>
      <c r="K9" s="291"/>
      <c r="L9" s="295"/>
    </row>
    <row r="10" spans="1:41" ht="15" customHeight="1" x14ac:dyDescent="0.25">
      <c r="A10" s="48"/>
      <c r="L10" s="49"/>
    </row>
    <row r="11" spans="1:41" ht="15" customHeight="1" x14ac:dyDescent="0.25">
      <c r="A11" s="13">
        <v>1</v>
      </c>
      <c r="B11" s="13" t="s">
        <v>13</v>
      </c>
      <c r="C11" s="15">
        <v>191</v>
      </c>
      <c r="D11" s="51">
        <f>'2.CD RATIO'!C11</f>
        <v>196</v>
      </c>
      <c r="E11" s="15">
        <v>759721</v>
      </c>
      <c r="F11" s="51">
        <f>'2.CD RATIO'!D11+'2.CD RATIO'!E11+'2.CD RATIO'!F11</f>
        <v>784009.45000000007</v>
      </c>
      <c r="G11" s="15">
        <v>464959</v>
      </c>
      <c r="H11" s="51">
        <f>'2.CD RATIO'!G11+'2.CD RATIO'!H11+'2.CD RATIO'!I11</f>
        <v>487561.38</v>
      </c>
      <c r="I11" s="52">
        <f>G11/E11*100</f>
        <v>61.20128310261267</v>
      </c>
      <c r="J11" s="52">
        <f>H11/F11*100</f>
        <v>62.188201940678134</v>
      </c>
      <c r="K11" s="15">
        <v>41475</v>
      </c>
      <c r="L11" s="52">
        <f>K11/H11*100</f>
        <v>8.5066212586402976</v>
      </c>
    </row>
    <row r="12" spans="1:41" ht="15" customHeight="1" x14ac:dyDescent="0.25">
      <c r="A12" s="13">
        <v>2</v>
      </c>
      <c r="B12" s="13" t="s">
        <v>14</v>
      </c>
      <c r="C12" s="15">
        <v>27</v>
      </c>
      <c r="D12" s="51">
        <f>'2.CD RATIO'!C12</f>
        <v>29</v>
      </c>
      <c r="E12" s="15">
        <v>95653</v>
      </c>
      <c r="F12" s="51">
        <f>'2.CD RATIO'!D12+'2.CD RATIO'!E12+'2.CD RATIO'!F12</f>
        <v>94937</v>
      </c>
      <c r="G12" s="15">
        <v>31293</v>
      </c>
      <c r="H12" s="51">
        <f>'2.CD RATIO'!G12+'2.CD RATIO'!H12+'2.CD RATIO'!I12</f>
        <v>63966</v>
      </c>
      <c r="I12" s="52">
        <f t="shared" ref="I12:I67" si="0">G12/E12*100</f>
        <v>32.715126551179786</v>
      </c>
      <c r="J12" s="52">
        <f t="shared" ref="J12:J67" si="1">H12/F12*100</f>
        <v>67.377313376238973</v>
      </c>
      <c r="K12" s="15">
        <v>1767</v>
      </c>
      <c r="L12" s="52">
        <f t="shared" ref="L12:L67" si="2">K12/H12*100</f>
        <v>2.7624050276709502</v>
      </c>
    </row>
    <row r="13" spans="1:41" ht="15" customHeight="1" x14ac:dyDescent="0.25">
      <c r="A13" s="13">
        <v>3</v>
      </c>
      <c r="B13" s="13" t="s">
        <v>15</v>
      </c>
      <c r="C13" s="15">
        <v>165</v>
      </c>
      <c r="D13" s="51">
        <f>'2.CD RATIO'!C13</f>
        <v>174</v>
      </c>
      <c r="E13" s="15">
        <v>775626</v>
      </c>
      <c r="F13" s="51">
        <f>'2.CD RATIO'!D13+'2.CD RATIO'!E13+'2.CD RATIO'!F13</f>
        <v>792541</v>
      </c>
      <c r="G13" s="15">
        <v>660687</v>
      </c>
      <c r="H13" s="51">
        <f>'2.CD RATIO'!G13+'2.CD RATIO'!H13+'2.CD RATIO'!I13</f>
        <v>724145</v>
      </c>
      <c r="I13" s="52">
        <f t="shared" si="0"/>
        <v>85.181131112159719</v>
      </c>
      <c r="J13" s="52">
        <f t="shared" si="1"/>
        <v>91.370036376666945</v>
      </c>
      <c r="K13" s="15">
        <v>30106</v>
      </c>
      <c r="L13" s="52">
        <f t="shared" si="2"/>
        <v>4.157454653418859</v>
      </c>
    </row>
    <row r="14" spans="1:41" ht="15" customHeight="1" x14ac:dyDescent="0.25">
      <c r="A14" s="13">
        <v>4</v>
      </c>
      <c r="B14" s="13" t="s">
        <v>16</v>
      </c>
      <c r="C14" s="15">
        <v>414</v>
      </c>
      <c r="D14" s="51">
        <f>'2.CD RATIO'!C14</f>
        <v>422</v>
      </c>
      <c r="E14" s="15">
        <v>1591427</v>
      </c>
      <c r="F14" s="51">
        <f>'2.CD RATIO'!D14+'2.CD RATIO'!E14+'2.CD RATIO'!F14</f>
        <v>1793167</v>
      </c>
      <c r="G14" s="15">
        <v>1293368</v>
      </c>
      <c r="H14" s="51">
        <f>'2.CD RATIO'!G14+'2.CD RATIO'!H14+'2.CD RATIO'!I14</f>
        <v>1582729</v>
      </c>
      <c r="I14" s="52">
        <f t="shared" si="0"/>
        <v>81.270959962348257</v>
      </c>
      <c r="J14" s="52">
        <f t="shared" si="1"/>
        <v>88.264450550339149</v>
      </c>
      <c r="K14" s="15">
        <v>46832</v>
      </c>
      <c r="L14" s="52">
        <f t="shared" si="2"/>
        <v>2.9589399069581717</v>
      </c>
    </row>
    <row r="15" spans="1:41" ht="15" customHeight="1" x14ac:dyDescent="0.25">
      <c r="A15" s="13">
        <v>5</v>
      </c>
      <c r="B15" s="13" t="s">
        <v>17</v>
      </c>
      <c r="C15" s="15">
        <v>141</v>
      </c>
      <c r="D15" s="51">
        <f>'2.CD RATIO'!C15</f>
        <v>143</v>
      </c>
      <c r="E15" s="15">
        <v>439297</v>
      </c>
      <c r="F15" s="51">
        <f>'2.CD RATIO'!D15+'2.CD RATIO'!E15+'2.CD RATIO'!F15</f>
        <v>459355</v>
      </c>
      <c r="G15" s="15">
        <v>279495</v>
      </c>
      <c r="H15" s="51">
        <f>'2.CD RATIO'!G15+'2.CD RATIO'!H15+'2.CD RATIO'!I15</f>
        <v>307499</v>
      </c>
      <c r="I15" s="52">
        <f t="shared" si="0"/>
        <v>63.623243500410886</v>
      </c>
      <c r="J15" s="52">
        <f t="shared" si="1"/>
        <v>66.941472281786417</v>
      </c>
      <c r="K15" s="15">
        <v>15493</v>
      </c>
      <c r="L15" s="52">
        <f t="shared" si="2"/>
        <v>5.0383903687491669</v>
      </c>
    </row>
    <row r="16" spans="1:41" ht="15" customHeight="1" x14ac:dyDescent="0.25">
      <c r="A16" s="13">
        <v>6</v>
      </c>
      <c r="B16" s="13" t="s">
        <v>18</v>
      </c>
      <c r="C16" s="15">
        <v>191</v>
      </c>
      <c r="D16" s="51">
        <f>'2.CD RATIO'!C16</f>
        <v>194</v>
      </c>
      <c r="E16" s="15">
        <v>555992</v>
      </c>
      <c r="F16" s="51">
        <f>'2.CD RATIO'!D16+'2.CD RATIO'!E16+'2.CD RATIO'!F16</f>
        <v>531120.9</v>
      </c>
      <c r="G16" s="15">
        <v>297026</v>
      </c>
      <c r="H16" s="51">
        <f>'2.CD RATIO'!G16+'2.CD RATIO'!H16+'2.CD RATIO'!I16</f>
        <v>312633</v>
      </c>
      <c r="I16" s="52">
        <f t="shared" si="0"/>
        <v>53.422711118145585</v>
      </c>
      <c r="J16" s="52">
        <f t="shared" si="1"/>
        <v>58.862869075572057</v>
      </c>
      <c r="K16" s="15">
        <v>9125</v>
      </c>
      <c r="L16" s="52">
        <f t="shared" si="2"/>
        <v>2.9187577766902404</v>
      </c>
    </row>
    <row r="17" spans="1:12" ht="15" customHeight="1" x14ac:dyDescent="0.25">
      <c r="A17" s="13">
        <v>7</v>
      </c>
      <c r="B17" s="13" t="s">
        <v>19</v>
      </c>
      <c r="C17" s="15">
        <v>458</v>
      </c>
      <c r="D17" s="51">
        <f>'2.CD RATIO'!C17</f>
        <v>467</v>
      </c>
      <c r="E17" s="15">
        <v>1819165</v>
      </c>
      <c r="F17" s="51">
        <f>'2.CD RATIO'!D17+'2.CD RATIO'!E17+'2.CD RATIO'!F17</f>
        <v>1770844.3199999998</v>
      </c>
      <c r="G17" s="15">
        <v>1000144</v>
      </c>
      <c r="H17" s="51">
        <f>'2.CD RATIO'!G17+'2.CD RATIO'!H17+'2.CD RATIO'!I17</f>
        <v>1143957.8999999999</v>
      </c>
      <c r="I17" s="52">
        <f t="shared" si="0"/>
        <v>54.978190543463626</v>
      </c>
      <c r="J17" s="52">
        <f t="shared" si="1"/>
        <v>64.599574738450187</v>
      </c>
      <c r="K17" s="15">
        <v>88143</v>
      </c>
      <c r="L17" s="52">
        <f t="shared" si="2"/>
        <v>7.705091245053687</v>
      </c>
    </row>
    <row r="18" spans="1:12" ht="15" customHeight="1" x14ac:dyDescent="0.25">
      <c r="A18" s="13">
        <v>8</v>
      </c>
      <c r="B18" s="13" t="s">
        <v>20</v>
      </c>
      <c r="C18" s="15">
        <v>56</v>
      </c>
      <c r="D18" s="51">
        <f>'2.CD RATIO'!C18</f>
        <v>110</v>
      </c>
      <c r="E18" s="15">
        <v>120734</v>
      </c>
      <c r="F18" s="51">
        <f>'2.CD RATIO'!D18+'2.CD RATIO'!E18+'2.CD RATIO'!F18</f>
        <v>132481</v>
      </c>
      <c r="G18" s="15">
        <v>184950</v>
      </c>
      <c r="H18" s="51">
        <f>'2.CD RATIO'!G18+'2.CD RATIO'!H18+'2.CD RATIO'!I18</f>
        <v>267538</v>
      </c>
      <c r="I18" s="52">
        <f t="shared" si="0"/>
        <v>153.18800006626137</v>
      </c>
      <c r="J18" s="52">
        <f t="shared" si="1"/>
        <v>201.9444297672874</v>
      </c>
      <c r="K18" s="15">
        <v>110</v>
      </c>
      <c r="L18" s="52">
        <f t="shared" si="2"/>
        <v>4.1115654598599075E-2</v>
      </c>
    </row>
    <row r="19" spans="1:12" ht="15" customHeight="1" x14ac:dyDescent="0.25">
      <c r="A19" s="13">
        <v>9</v>
      </c>
      <c r="B19" s="13" t="s">
        <v>21</v>
      </c>
      <c r="C19" s="15">
        <v>59</v>
      </c>
      <c r="D19" s="51">
        <f>'2.CD RATIO'!C19</f>
        <v>60</v>
      </c>
      <c r="E19" s="15">
        <v>290283</v>
      </c>
      <c r="F19" s="51">
        <f>'2.CD RATIO'!D19+'2.CD RATIO'!E19+'2.CD RATIO'!F19</f>
        <v>289759</v>
      </c>
      <c r="G19" s="15">
        <v>123758</v>
      </c>
      <c r="H19" s="51">
        <f>'2.CD RATIO'!G19+'2.CD RATIO'!H19+'2.CD RATIO'!I19</f>
        <v>119456</v>
      </c>
      <c r="I19" s="52">
        <f t="shared" si="0"/>
        <v>42.63356793198362</v>
      </c>
      <c r="J19" s="52">
        <f t="shared" si="1"/>
        <v>41.225984352513642</v>
      </c>
      <c r="K19" s="15">
        <v>9755</v>
      </c>
      <c r="L19" s="52">
        <f t="shared" si="2"/>
        <v>8.1661867130993837</v>
      </c>
    </row>
    <row r="20" spans="1:12" ht="15" customHeight="1" x14ac:dyDescent="0.25">
      <c r="A20" s="13">
        <v>10</v>
      </c>
      <c r="B20" s="13" t="s">
        <v>22</v>
      </c>
      <c r="C20" s="15">
        <v>84</v>
      </c>
      <c r="D20" s="51">
        <f>'2.CD RATIO'!C20</f>
        <v>90</v>
      </c>
      <c r="E20" s="15">
        <v>463200</v>
      </c>
      <c r="F20" s="51">
        <f>'2.CD RATIO'!D20+'2.CD RATIO'!E20+'2.CD RATIO'!F20</f>
        <v>519643.57</v>
      </c>
      <c r="G20" s="15">
        <v>257107</v>
      </c>
      <c r="H20" s="51">
        <f>'2.CD RATIO'!G20+'2.CD RATIO'!H20+'2.CD RATIO'!I20</f>
        <v>311209.19</v>
      </c>
      <c r="I20" s="52">
        <f t="shared" si="0"/>
        <v>55.506692573402418</v>
      </c>
      <c r="J20" s="52">
        <f t="shared" si="1"/>
        <v>59.888971588737263</v>
      </c>
      <c r="K20" s="15">
        <v>54865</v>
      </c>
      <c r="L20" s="52">
        <f t="shared" si="2"/>
        <v>17.629620770517736</v>
      </c>
    </row>
    <row r="21" spans="1:12" ht="15" customHeight="1" x14ac:dyDescent="0.25">
      <c r="A21" s="13">
        <v>11</v>
      </c>
      <c r="B21" s="13" t="s">
        <v>23</v>
      </c>
      <c r="C21" s="15">
        <v>26</v>
      </c>
      <c r="D21" s="51">
        <f>'2.CD RATIO'!C21</f>
        <v>26</v>
      </c>
      <c r="E21" s="15">
        <v>61644</v>
      </c>
      <c r="F21" s="51">
        <f>'2.CD RATIO'!D21+'2.CD RATIO'!E21+'2.CD RATIO'!F21</f>
        <v>87423</v>
      </c>
      <c r="G21" s="15">
        <v>20476</v>
      </c>
      <c r="H21" s="51">
        <f>'2.CD RATIO'!G21+'2.CD RATIO'!H21+'2.CD RATIO'!I21</f>
        <v>58569</v>
      </c>
      <c r="I21" s="52">
        <f t="shared" si="0"/>
        <v>33.216533644799171</v>
      </c>
      <c r="J21" s="52">
        <f t="shared" si="1"/>
        <v>66.994955560893587</v>
      </c>
      <c r="K21" s="15">
        <v>4236</v>
      </c>
      <c r="L21" s="52">
        <f t="shared" si="2"/>
        <v>7.2324950058904882</v>
      </c>
    </row>
    <row r="22" spans="1:12" ht="15" customHeight="1" x14ac:dyDescent="0.25">
      <c r="A22" s="13">
        <v>12</v>
      </c>
      <c r="B22" s="13" t="s">
        <v>24</v>
      </c>
      <c r="C22" s="15">
        <v>56</v>
      </c>
      <c r="D22" s="51">
        <f>'2.CD RATIO'!C22</f>
        <v>58</v>
      </c>
      <c r="E22" s="15">
        <v>111800</v>
      </c>
      <c r="F22" s="51">
        <f>'2.CD RATIO'!D22+'2.CD RATIO'!E22+'2.CD RATIO'!F22</f>
        <v>117991</v>
      </c>
      <c r="G22" s="15">
        <v>58812</v>
      </c>
      <c r="H22" s="51">
        <f>'2.CD RATIO'!G22+'2.CD RATIO'!H22+'2.CD RATIO'!I22</f>
        <v>68475</v>
      </c>
      <c r="I22" s="52">
        <f t="shared" si="0"/>
        <v>52.604651162790695</v>
      </c>
      <c r="J22" s="52">
        <f t="shared" si="1"/>
        <v>58.034087345645005</v>
      </c>
      <c r="K22" s="15">
        <v>17129</v>
      </c>
      <c r="L22" s="52">
        <f t="shared" si="2"/>
        <v>25.014968966776195</v>
      </c>
    </row>
    <row r="23" spans="1:12" ht="15" customHeight="1" x14ac:dyDescent="0.25">
      <c r="A23" s="13">
        <v>13</v>
      </c>
      <c r="B23" s="13" t="s">
        <v>25</v>
      </c>
      <c r="C23" s="15">
        <v>72</v>
      </c>
      <c r="D23" s="51">
        <f>'2.CD RATIO'!C23</f>
        <v>72</v>
      </c>
      <c r="E23" s="15">
        <v>386911</v>
      </c>
      <c r="F23" s="51">
        <f>'2.CD RATIO'!D23+'2.CD RATIO'!E23+'2.CD RATIO'!F23</f>
        <v>390661</v>
      </c>
      <c r="G23" s="15">
        <v>150192</v>
      </c>
      <c r="H23" s="51">
        <f>'2.CD RATIO'!G23+'2.CD RATIO'!H23+'2.CD RATIO'!I23</f>
        <v>173386</v>
      </c>
      <c r="I23" s="52">
        <f t="shared" si="0"/>
        <v>38.81822951531489</v>
      </c>
      <c r="J23" s="52">
        <f t="shared" si="1"/>
        <v>44.382725688000598</v>
      </c>
      <c r="K23" s="15">
        <v>16989</v>
      </c>
      <c r="L23" s="52">
        <f t="shared" si="2"/>
        <v>9.7983689571245662</v>
      </c>
    </row>
    <row r="24" spans="1:12" ht="15" customHeight="1" x14ac:dyDescent="0.25">
      <c r="A24" s="13">
        <v>14</v>
      </c>
      <c r="B24" s="13" t="s">
        <v>26</v>
      </c>
      <c r="C24" s="15">
        <v>38</v>
      </c>
      <c r="D24" s="51">
        <f>'2.CD RATIO'!C24</f>
        <v>39</v>
      </c>
      <c r="E24" s="15">
        <v>150389</v>
      </c>
      <c r="F24" s="51">
        <f>'2.CD RATIO'!D24+'2.CD RATIO'!E24+'2.CD RATIO'!F24</f>
        <v>151962</v>
      </c>
      <c r="G24" s="15">
        <v>51001</v>
      </c>
      <c r="H24" s="51">
        <f>'2.CD RATIO'!G24+'2.CD RATIO'!H24+'2.CD RATIO'!I24</f>
        <v>55363</v>
      </c>
      <c r="I24" s="52">
        <f t="shared" si="0"/>
        <v>33.912719680295766</v>
      </c>
      <c r="J24" s="52">
        <f t="shared" si="1"/>
        <v>36.432134349376817</v>
      </c>
      <c r="K24" s="15">
        <v>3234</v>
      </c>
      <c r="L24" s="52">
        <f t="shared" si="2"/>
        <v>5.8414464534075101</v>
      </c>
    </row>
    <row r="25" spans="1:12" ht="15" customHeight="1" x14ac:dyDescent="0.25">
      <c r="A25" s="13">
        <v>15</v>
      </c>
      <c r="B25" s="13" t="s">
        <v>27</v>
      </c>
      <c r="C25" s="15">
        <v>282</v>
      </c>
      <c r="D25" s="51">
        <f>'2.CD RATIO'!C25</f>
        <v>282</v>
      </c>
      <c r="E25" s="15">
        <v>1486015</v>
      </c>
      <c r="F25" s="51">
        <f>'2.CD RATIO'!D25+'2.CD RATIO'!E25+'2.CD RATIO'!F25</f>
        <v>1535036</v>
      </c>
      <c r="G25" s="15">
        <v>977344</v>
      </c>
      <c r="H25" s="51">
        <f>'2.CD RATIO'!G25+'2.CD RATIO'!H25+'2.CD RATIO'!I25</f>
        <v>1036675</v>
      </c>
      <c r="I25" s="52">
        <f t="shared" si="0"/>
        <v>65.769457239664476</v>
      </c>
      <c r="J25" s="52">
        <f t="shared" si="1"/>
        <v>67.53424675382206</v>
      </c>
      <c r="K25" s="15">
        <v>63387</v>
      </c>
      <c r="L25" s="52">
        <f t="shared" si="2"/>
        <v>6.1144524561699667</v>
      </c>
    </row>
    <row r="26" spans="1:12" ht="15" customHeight="1" x14ac:dyDescent="0.25">
      <c r="A26" s="13">
        <v>16</v>
      </c>
      <c r="B26" s="13" t="s">
        <v>28</v>
      </c>
      <c r="C26" s="15">
        <v>76</v>
      </c>
      <c r="D26" s="51">
        <f>'2.CD RATIO'!C26</f>
        <v>78</v>
      </c>
      <c r="E26" s="15">
        <v>284249</v>
      </c>
      <c r="F26" s="51">
        <f>'2.CD RATIO'!D26+'2.CD RATIO'!E26+'2.CD RATIO'!F26</f>
        <v>333381</v>
      </c>
      <c r="G26" s="15">
        <v>72326</v>
      </c>
      <c r="H26" s="51">
        <f>'2.CD RATIO'!G26+'2.CD RATIO'!H26+'2.CD RATIO'!I26</f>
        <v>108715</v>
      </c>
      <c r="I26" s="52">
        <f t="shared" si="0"/>
        <v>25.444592593113786</v>
      </c>
      <c r="J26" s="52">
        <f t="shared" si="1"/>
        <v>32.609836793338552</v>
      </c>
      <c r="K26" s="15">
        <v>10772</v>
      </c>
      <c r="L26" s="52">
        <f t="shared" si="2"/>
        <v>9.9084762912201629</v>
      </c>
    </row>
    <row r="27" spans="1:12" ht="15" customHeight="1" x14ac:dyDescent="0.25">
      <c r="A27" s="13">
        <v>17</v>
      </c>
      <c r="B27" s="13" t="s">
        <v>29</v>
      </c>
      <c r="C27" s="15">
        <v>165</v>
      </c>
      <c r="D27" s="51">
        <f>'2.CD RATIO'!C27</f>
        <v>169</v>
      </c>
      <c r="E27" s="15">
        <v>515913</v>
      </c>
      <c r="F27" s="51">
        <f>'2.CD RATIO'!D27+'2.CD RATIO'!E27+'2.CD RATIO'!F27</f>
        <v>660369</v>
      </c>
      <c r="G27" s="15">
        <v>423040</v>
      </c>
      <c r="H27" s="51">
        <f>'2.CD RATIO'!G27+'2.CD RATIO'!H27+'2.CD RATIO'!I27</f>
        <v>454489</v>
      </c>
      <c r="I27" s="52">
        <f t="shared" si="0"/>
        <v>81.99832142241037</v>
      </c>
      <c r="J27" s="52">
        <f t="shared" si="1"/>
        <v>68.823491108758901</v>
      </c>
      <c r="K27" s="15">
        <v>14498</v>
      </c>
      <c r="L27" s="52">
        <f t="shared" si="2"/>
        <v>3.1899561925591158</v>
      </c>
    </row>
    <row r="28" spans="1:12" ht="15" customHeight="1" x14ac:dyDescent="0.25">
      <c r="A28" s="13">
        <v>18</v>
      </c>
      <c r="B28" s="13" t="s">
        <v>30</v>
      </c>
      <c r="C28" s="15">
        <v>278</v>
      </c>
      <c r="D28" s="51">
        <f>'2.CD RATIO'!C28</f>
        <v>278</v>
      </c>
      <c r="E28" s="15">
        <v>439719</v>
      </c>
      <c r="F28" s="51">
        <f>'2.CD RATIO'!D28+'2.CD RATIO'!E28+'2.CD RATIO'!F28</f>
        <v>1655167.06</v>
      </c>
      <c r="G28" s="15">
        <v>75069</v>
      </c>
      <c r="H28" s="51">
        <f>'2.CD RATIO'!G28+'2.CD RATIO'!H28+'2.CD RATIO'!I28</f>
        <v>644467.53</v>
      </c>
      <c r="I28" s="52">
        <f t="shared" si="0"/>
        <v>17.072039188663666</v>
      </c>
      <c r="J28" s="52">
        <f t="shared" si="1"/>
        <v>38.936705881519899</v>
      </c>
      <c r="K28" s="15">
        <v>58634</v>
      </c>
      <c r="L28" s="52">
        <f t="shared" si="2"/>
        <v>9.098053396111359</v>
      </c>
    </row>
    <row r="29" spans="1:12" ht="15" customHeight="1" x14ac:dyDescent="0.25">
      <c r="A29" s="13">
        <v>19</v>
      </c>
      <c r="B29" s="13" t="s">
        <v>31</v>
      </c>
      <c r="C29" s="15">
        <v>13</v>
      </c>
      <c r="D29" s="51">
        <f>'2.CD RATIO'!C29</f>
        <v>13</v>
      </c>
      <c r="E29" s="15">
        <v>22865</v>
      </c>
      <c r="F29" s="51">
        <f>'2.CD RATIO'!D29+'2.CD RATIO'!E29+'2.CD RATIO'!F29</f>
        <v>23980</v>
      </c>
      <c r="G29" s="15">
        <v>20592</v>
      </c>
      <c r="H29" s="51">
        <f>'2.CD RATIO'!G29+'2.CD RATIO'!H29+'2.CD RATIO'!I29</f>
        <v>22728</v>
      </c>
      <c r="I29" s="52">
        <f t="shared" si="0"/>
        <v>90.059042204242289</v>
      </c>
      <c r="J29" s="52">
        <f t="shared" si="1"/>
        <v>94.778982485404512</v>
      </c>
      <c r="K29" s="15">
        <v>0</v>
      </c>
      <c r="L29" s="52">
        <f t="shared" si="2"/>
        <v>0</v>
      </c>
    </row>
    <row r="30" spans="1:12" ht="15" customHeight="1" x14ac:dyDescent="0.25">
      <c r="A30" s="13">
        <v>20</v>
      </c>
      <c r="B30" s="13" t="s">
        <v>32</v>
      </c>
      <c r="C30" s="15">
        <v>45</v>
      </c>
      <c r="D30" s="51">
        <f>'2.CD RATIO'!C30</f>
        <v>48</v>
      </c>
      <c r="E30" s="15">
        <v>132300</v>
      </c>
      <c r="F30" s="51">
        <f>'2.CD RATIO'!D30+'2.CD RATIO'!E30+'2.CD RATIO'!F30</f>
        <v>103285</v>
      </c>
      <c r="G30" s="15">
        <v>42831</v>
      </c>
      <c r="H30" s="51">
        <f>'2.CD RATIO'!G30+'2.CD RATIO'!H30+'2.CD RATIO'!I30</f>
        <v>49978</v>
      </c>
      <c r="I30" s="52">
        <f t="shared" si="0"/>
        <v>32.374149659863946</v>
      </c>
      <c r="J30" s="52">
        <f t="shared" si="1"/>
        <v>48.388439754078519</v>
      </c>
      <c r="K30" s="15">
        <v>775</v>
      </c>
      <c r="L30" s="52">
        <f t="shared" si="2"/>
        <v>1.5506823002120933</v>
      </c>
    </row>
    <row r="31" spans="1:12" ht="15" customHeight="1" thickBot="1" x14ac:dyDescent="0.3">
      <c r="A31" s="53">
        <v>21</v>
      </c>
      <c r="B31" s="53" t="s">
        <v>33</v>
      </c>
      <c r="C31" s="54">
        <v>1</v>
      </c>
      <c r="D31" s="55">
        <f>'2.CD RATIO'!C31</f>
        <v>2</v>
      </c>
      <c r="E31" s="54">
        <v>1107</v>
      </c>
      <c r="F31" s="55">
        <f>'2.CD RATIO'!D31+'2.CD RATIO'!E31+'2.CD RATIO'!F31</f>
        <v>1290.18</v>
      </c>
      <c r="G31" s="54">
        <v>108</v>
      </c>
      <c r="H31" s="55">
        <f>'2.CD RATIO'!G31+'2.CD RATIO'!H31+'2.CD RATIO'!I31</f>
        <v>128</v>
      </c>
      <c r="I31" s="56">
        <f t="shared" si="0"/>
        <v>9.7560975609756095</v>
      </c>
      <c r="J31" s="56">
        <f t="shared" si="1"/>
        <v>9.9210962811390644</v>
      </c>
      <c r="K31" s="54">
        <v>0</v>
      </c>
      <c r="L31" s="56">
        <f t="shared" si="2"/>
        <v>0</v>
      </c>
    </row>
    <row r="32" spans="1:12" ht="15" customHeight="1" thickBot="1" x14ac:dyDescent="0.3">
      <c r="A32" s="61"/>
      <c r="B32" s="62" t="s">
        <v>34</v>
      </c>
      <c r="C32" s="63">
        <f>SUM(C11:C31)</f>
        <v>2838</v>
      </c>
      <c r="D32" s="63">
        <f t="shared" ref="D32:K32" si="3">SUM(D11:D31)</f>
        <v>2950</v>
      </c>
      <c r="E32" s="63">
        <f t="shared" si="3"/>
        <v>10504010</v>
      </c>
      <c r="F32" s="63">
        <f t="shared" si="3"/>
        <v>12228403.48</v>
      </c>
      <c r="G32" s="63">
        <f t="shared" si="3"/>
        <v>6484578</v>
      </c>
      <c r="H32" s="63">
        <f t="shared" si="3"/>
        <v>7993668</v>
      </c>
      <c r="I32" s="81">
        <f t="shared" si="0"/>
        <v>61.734309087672237</v>
      </c>
      <c r="J32" s="81">
        <f t="shared" si="1"/>
        <v>65.36967816832292</v>
      </c>
      <c r="K32" s="63">
        <f t="shared" si="3"/>
        <v>487325</v>
      </c>
      <c r="L32" s="64">
        <f t="shared" si="2"/>
        <v>6.0963877909365261</v>
      </c>
    </row>
    <row r="33" spans="1:12" ht="15" customHeight="1" x14ac:dyDescent="0.25">
      <c r="A33" s="57">
        <v>22</v>
      </c>
      <c r="B33" s="57" t="s">
        <v>35</v>
      </c>
      <c r="C33" s="58">
        <v>4</v>
      </c>
      <c r="D33" s="59">
        <f>'2.CD RATIO'!C33</f>
        <v>4</v>
      </c>
      <c r="E33" s="58">
        <v>0</v>
      </c>
      <c r="F33" s="59">
        <f>'2.CD RATIO'!D33+'2.CD RATIO'!E33+'2.CD RATIO'!F33</f>
        <v>0</v>
      </c>
      <c r="G33" s="58">
        <v>0</v>
      </c>
      <c r="H33" s="59">
        <f>'2.CD RATIO'!G33+'2.CD RATIO'!H33+'2.CD RATIO'!I33</f>
        <v>0</v>
      </c>
      <c r="I33" s="60" t="e">
        <f t="shared" si="0"/>
        <v>#DIV/0!</v>
      </c>
      <c r="J33" s="60" t="e">
        <f t="shared" si="1"/>
        <v>#DIV/0!</v>
      </c>
      <c r="K33" s="58">
        <v>0</v>
      </c>
      <c r="L33" s="60" t="e">
        <f t="shared" si="2"/>
        <v>#DIV/0!</v>
      </c>
    </row>
    <row r="34" spans="1:12" ht="15" customHeight="1" x14ac:dyDescent="0.25">
      <c r="A34" s="13">
        <v>23</v>
      </c>
      <c r="B34" s="13" t="s">
        <v>36</v>
      </c>
      <c r="C34" s="15">
        <v>3</v>
      </c>
      <c r="D34" s="51">
        <f>'2.CD RATIO'!C34</f>
        <v>3</v>
      </c>
      <c r="E34" s="15">
        <v>16111</v>
      </c>
      <c r="F34" s="51">
        <f>'2.CD RATIO'!D34+'2.CD RATIO'!E34+'2.CD RATIO'!F34</f>
        <v>17919.75</v>
      </c>
      <c r="G34" s="15">
        <v>53962</v>
      </c>
      <c r="H34" s="51">
        <f>'2.CD RATIO'!G34+'2.CD RATIO'!H34+'2.CD RATIO'!I34</f>
        <v>74658</v>
      </c>
      <c r="I34" s="52">
        <f t="shared" si="0"/>
        <v>334.93886164732174</v>
      </c>
      <c r="J34" s="52">
        <f t="shared" si="1"/>
        <v>416.62411584983045</v>
      </c>
      <c r="K34" s="15">
        <v>0</v>
      </c>
      <c r="L34" s="52">
        <f t="shared" si="2"/>
        <v>0</v>
      </c>
    </row>
    <row r="35" spans="1:12" ht="15" customHeight="1" x14ac:dyDescent="0.25">
      <c r="A35" s="13">
        <v>24</v>
      </c>
      <c r="B35" s="13" t="s">
        <v>37</v>
      </c>
      <c r="C35" s="15">
        <v>6</v>
      </c>
      <c r="D35" s="51">
        <f>'2.CD RATIO'!C35</f>
        <v>7</v>
      </c>
      <c r="E35" s="15">
        <v>35890</v>
      </c>
      <c r="F35" s="51">
        <f>'2.CD RATIO'!D35+'2.CD RATIO'!E35+'2.CD RATIO'!F35</f>
        <v>0</v>
      </c>
      <c r="G35" s="15">
        <v>91449</v>
      </c>
      <c r="H35" s="51">
        <f>'2.CD RATIO'!G35+'2.CD RATIO'!H35+'2.CD RATIO'!I35</f>
        <v>0</v>
      </c>
      <c r="I35" s="52">
        <f t="shared" si="0"/>
        <v>254.80356645305099</v>
      </c>
      <c r="J35" s="52" t="e">
        <f t="shared" si="1"/>
        <v>#DIV/0!</v>
      </c>
      <c r="K35" s="15">
        <v>0</v>
      </c>
      <c r="L35" s="52" t="e">
        <f t="shared" si="2"/>
        <v>#DIV/0!</v>
      </c>
    </row>
    <row r="36" spans="1:12" ht="15" customHeight="1" x14ac:dyDescent="0.25">
      <c r="A36" s="13">
        <v>25</v>
      </c>
      <c r="B36" s="13" t="s">
        <v>38</v>
      </c>
      <c r="C36" s="15">
        <v>2</v>
      </c>
      <c r="D36" s="51">
        <f>'2.CD RATIO'!C36</f>
        <v>2</v>
      </c>
      <c r="E36" s="15">
        <v>18675</v>
      </c>
      <c r="F36" s="51">
        <f>'2.CD RATIO'!D36+'2.CD RATIO'!E36+'2.CD RATIO'!F36</f>
        <v>19793</v>
      </c>
      <c r="G36" s="15">
        <v>12751</v>
      </c>
      <c r="H36" s="51">
        <f>'2.CD RATIO'!G36+'2.CD RATIO'!H36+'2.CD RATIO'!I36</f>
        <v>12993</v>
      </c>
      <c r="I36" s="52">
        <f t="shared" si="0"/>
        <v>68.278447121820619</v>
      </c>
      <c r="J36" s="52">
        <f t="shared" si="1"/>
        <v>65.644419744354067</v>
      </c>
      <c r="K36" s="15">
        <v>0</v>
      </c>
      <c r="L36" s="52">
        <f t="shared" si="2"/>
        <v>0</v>
      </c>
    </row>
    <row r="37" spans="1:12" ht="15" customHeight="1" x14ac:dyDescent="0.25">
      <c r="A37" s="13">
        <v>26</v>
      </c>
      <c r="B37" s="13" t="s">
        <v>39</v>
      </c>
      <c r="C37" s="15">
        <v>8</v>
      </c>
      <c r="D37" s="51">
        <f>'2.CD RATIO'!C37</f>
        <v>8</v>
      </c>
      <c r="E37" s="15">
        <v>0</v>
      </c>
      <c r="F37" s="51">
        <f>'2.CD RATIO'!D37+'2.CD RATIO'!E37+'2.CD RATIO'!F37</f>
        <v>61487.880000000005</v>
      </c>
      <c r="G37" s="15">
        <v>0</v>
      </c>
      <c r="H37" s="51">
        <f>'2.CD RATIO'!G37+'2.CD RATIO'!H37+'2.CD RATIO'!I37</f>
        <v>148877</v>
      </c>
      <c r="I37" s="52" t="e">
        <f t="shared" si="0"/>
        <v>#DIV/0!</v>
      </c>
      <c r="J37" s="52">
        <f t="shared" si="1"/>
        <v>242.12413893599845</v>
      </c>
      <c r="K37" s="15">
        <v>748</v>
      </c>
      <c r="L37" s="52">
        <f t="shared" si="2"/>
        <v>0.50242817896652947</v>
      </c>
    </row>
    <row r="38" spans="1:12" ht="15" customHeight="1" thickBot="1" x14ac:dyDescent="0.3">
      <c r="A38" s="53">
        <v>27</v>
      </c>
      <c r="B38" s="53" t="s">
        <v>40</v>
      </c>
      <c r="C38" s="54">
        <v>1060</v>
      </c>
      <c r="D38" s="55">
        <f>'2.CD RATIO'!C38</f>
        <v>1063</v>
      </c>
      <c r="E38" s="54">
        <v>9855369</v>
      </c>
      <c r="F38" s="55">
        <f>'2.CD RATIO'!D38+'2.CD RATIO'!E38+'2.CD RATIO'!F38</f>
        <v>11815622</v>
      </c>
      <c r="G38" s="54">
        <v>5030386</v>
      </c>
      <c r="H38" s="55">
        <f>'2.CD RATIO'!G38+'2.CD RATIO'!H38+'2.CD RATIO'!I38</f>
        <v>4527151</v>
      </c>
      <c r="I38" s="56">
        <f t="shared" si="0"/>
        <v>51.042086805679219</v>
      </c>
      <c r="J38" s="56">
        <f t="shared" si="1"/>
        <v>38.314961328316024</v>
      </c>
      <c r="K38" s="54">
        <v>140796</v>
      </c>
      <c r="L38" s="56">
        <f t="shared" si="2"/>
        <v>3.1100354284626248</v>
      </c>
    </row>
    <row r="39" spans="1:12" ht="15" customHeight="1" thickBot="1" x14ac:dyDescent="0.3">
      <c r="A39" s="61"/>
      <c r="B39" s="62" t="s">
        <v>34</v>
      </c>
      <c r="C39" s="63">
        <f>SUM(C33:C38)</f>
        <v>1083</v>
      </c>
      <c r="D39" s="63">
        <f t="shared" ref="D39:K39" si="4">SUM(D33:D38)</f>
        <v>1087</v>
      </c>
      <c r="E39" s="63">
        <f t="shared" si="4"/>
        <v>9926045</v>
      </c>
      <c r="F39" s="63">
        <f t="shared" si="4"/>
        <v>11914822.630000001</v>
      </c>
      <c r="G39" s="63">
        <f t="shared" si="4"/>
        <v>5188548</v>
      </c>
      <c r="H39" s="63">
        <f t="shared" si="4"/>
        <v>4763679</v>
      </c>
      <c r="I39" s="81">
        <f t="shared" si="0"/>
        <v>52.272058004975797</v>
      </c>
      <c r="J39" s="81">
        <f t="shared" si="1"/>
        <v>39.981115522489311</v>
      </c>
      <c r="K39" s="63">
        <f t="shared" si="4"/>
        <v>141544</v>
      </c>
      <c r="L39" s="64">
        <f t="shared" si="2"/>
        <v>2.9713169170298839</v>
      </c>
    </row>
    <row r="40" spans="1:12" ht="15" customHeight="1" x14ac:dyDescent="0.25">
      <c r="A40" s="57">
        <v>28</v>
      </c>
      <c r="B40" s="57" t="s">
        <v>41</v>
      </c>
      <c r="C40" s="58">
        <v>104</v>
      </c>
      <c r="D40" s="59">
        <f>'2.CD RATIO'!C40</f>
        <v>106</v>
      </c>
      <c r="E40" s="58">
        <v>497077</v>
      </c>
      <c r="F40" s="59">
        <f>'2.CD RATIO'!D40+'2.CD RATIO'!E40+'2.CD RATIO'!F40</f>
        <v>540950.64</v>
      </c>
      <c r="G40" s="58">
        <v>432717</v>
      </c>
      <c r="H40" s="59">
        <f>'2.CD RATIO'!G40+'2.CD RATIO'!H40+'2.CD RATIO'!I40</f>
        <v>489187.98</v>
      </c>
      <c r="I40" s="60">
        <f t="shared" si="0"/>
        <v>87.052307791348227</v>
      </c>
      <c r="J40" s="60">
        <f t="shared" si="1"/>
        <v>90.431167620025363</v>
      </c>
      <c r="K40" s="58">
        <v>1930</v>
      </c>
      <c r="L40" s="60">
        <f t="shared" si="2"/>
        <v>0.39453136195210686</v>
      </c>
    </row>
    <row r="41" spans="1:12" ht="15" customHeight="1" x14ac:dyDescent="0.25">
      <c r="A41" s="13">
        <v>29</v>
      </c>
      <c r="B41" s="13" t="s">
        <v>42</v>
      </c>
      <c r="C41" s="15">
        <v>0</v>
      </c>
      <c r="D41" s="51">
        <f>'2.CD RATIO'!C41</f>
        <v>0</v>
      </c>
      <c r="E41" s="15">
        <v>0</v>
      </c>
      <c r="F41" s="51">
        <f>'2.CD RATIO'!D41+'2.CD RATIO'!E41+'2.CD RATIO'!F41</f>
        <v>0</v>
      </c>
      <c r="G41" s="15">
        <v>0</v>
      </c>
      <c r="H41" s="51">
        <f>'2.CD RATIO'!G41+'2.CD RATIO'!H41+'2.CD RATIO'!I41</f>
        <v>0</v>
      </c>
      <c r="I41" s="52" t="e">
        <f t="shared" si="0"/>
        <v>#DIV/0!</v>
      </c>
      <c r="J41" s="52" t="e">
        <f t="shared" si="1"/>
        <v>#DIV/0!</v>
      </c>
      <c r="K41" s="15">
        <v>0</v>
      </c>
      <c r="L41" s="52" t="e">
        <f t="shared" si="2"/>
        <v>#DIV/0!</v>
      </c>
    </row>
    <row r="42" spans="1:12" ht="15" customHeight="1" x14ac:dyDescent="0.25">
      <c r="A42" s="13">
        <v>30</v>
      </c>
      <c r="B42" s="13" t="s">
        <v>43</v>
      </c>
      <c r="C42" s="15">
        <v>1</v>
      </c>
      <c r="D42" s="51">
        <f>'2.CD RATIO'!C42</f>
        <v>1</v>
      </c>
      <c r="E42" s="15">
        <v>0</v>
      </c>
      <c r="F42" s="51">
        <f>'2.CD RATIO'!D42+'2.CD RATIO'!E42+'2.CD RATIO'!F42</f>
        <v>0</v>
      </c>
      <c r="G42" s="15">
        <v>0</v>
      </c>
      <c r="H42" s="51">
        <f>'2.CD RATIO'!G42+'2.CD RATIO'!H42+'2.CD RATIO'!I42</f>
        <v>0</v>
      </c>
      <c r="I42" s="52" t="e">
        <f t="shared" si="0"/>
        <v>#DIV/0!</v>
      </c>
      <c r="J42" s="52" t="e">
        <f t="shared" si="1"/>
        <v>#DIV/0!</v>
      </c>
      <c r="K42" s="15">
        <v>0</v>
      </c>
      <c r="L42" s="52" t="e">
        <f t="shared" si="2"/>
        <v>#DIV/0!</v>
      </c>
    </row>
    <row r="43" spans="1:12" ht="15" customHeight="1" x14ac:dyDescent="0.25">
      <c r="A43" s="13">
        <v>31</v>
      </c>
      <c r="B43" s="13" t="s">
        <v>44</v>
      </c>
      <c r="C43" s="15">
        <v>98</v>
      </c>
      <c r="D43" s="51">
        <f>'2.CD RATIO'!C43</f>
        <v>114</v>
      </c>
      <c r="E43" s="15">
        <v>474272</v>
      </c>
      <c r="F43" s="51">
        <f>'2.CD RATIO'!D43+'2.CD RATIO'!E43+'2.CD RATIO'!F43</f>
        <v>536950</v>
      </c>
      <c r="G43" s="15">
        <v>902399</v>
      </c>
      <c r="H43" s="51">
        <f>'2.CD RATIO'!G43+'2.CD RATIO'!H43+'2.CD RATIO'!I43</f>
        <v>946193</v>
      </c>
      <c r="I43" s="52">
        <f t="shared" si="0"/>
        <v>190.27035119087782</v>
      </c>
      <c r="J43" s="52">
        <f t="shared" si="1"/>
        <v>176.2162212496508</v>
      </c>
      <c r="K43" s="15">
        <v>11683</v>
      </c>
      <c r="L43" s="52">
        <f t="shared" si="2"/>
        <v>1.234737521837511</v>
      </c>
    </row>
    <row r="44" spans="1:12" ht="15" customHeight="1" x14ac:dyDescent="0.25">
      <c r="A44" s="13">
        <v>32</v>
      </c>
      <c r="B44" s="13" t="s">
        <v>45</v>
      </c>
      <c r="C44" s="15">
        <v>177</v>
      </c>
      <c r="D44" s="51">
        <f>'2.CD RATIO'!C44</f>
        <v>186</v>
      </c>
      <c r="E44" s="15">
        <v>462176.35</v>
      </c>
      <c r="F44" s="51">
        <f>'2.CD RATIO'!D44+'2.CD RATIO'!E44+'2.CD RATIO'!F44</f>
        <v>481932.4</v>
      </c>
      <c r="G44" s="15">
        <v>793114.87</v>
      </c>
      <c r="H44" s="51">
        <f>'2.CD RATIO'!G44+'2.CD RATIO'!H44+'2.CD RATIO'!I44</f>
        <v>872393.7</v>
      </c>
      <c r="I44" s="52">
        <f t="shared" si="0"/>
        <v>171.60438218009207</v>
      </c>
      <c r="J44" s="52">
        <f t="shared" si="1"/>
        <v>181.01993142606722</v>
      </c>
      <c r="K44" s="15">
        <v>26573</v>
      </c>
      <c r="L44" s="52">
        <f t="shared" si="2"/>
        <v>3.0459871500676821</v>
      </c>
    </row>
    <row r="45" spans="1:12" ht="15" customHeight="1" x14ac:dyDescent="0.25">
      <c r="A45" s="13">
        <v>33</v>
      </c>
      <c r="B45" s="13" t="s">
        <v>46</v>
      </c>
      <c r="C45" s="15">
        <v>80</v>
      </c>
      <c r="D45" s="51">
        <f>'2.CD RATIO'!C45</f>
        <v>80</v>
      </c>
      <c r="E45" s="15">
        <v>0</v>
      </c>
      <c r="F45" s="51">
        <f>'2.CD RATIO'!D45+'2.CD RATIO'!E45+'2.CD RATIO'!F45</f>
        <v>280694.37</v>
      </c>
      <c r="G45" s="15">
        <v>0</v>
      </c>
      <c r="H45" s="51">
        <f>'2.CD RATIO'!G45+'2.CD RATIO'!H45+'2.CD RATIO'!I45</f>
        <v>262113.49</v>
      </c>
      <c r="I45" s="52" t="e">
        <f t="shared" si="0"/>
        <v>#DIV/0!</v>
      </c>
      <c r="J45" s="52">
        <f t="shared" si="1"/>
        <v>93.380387358677694</v>
      </c>
      <c r="K45" s="15">
        <v>0</v>
      </c>
      <c r="L45" s="52">
        <f t="shared" si="2"/>
        <v>0</v>
      </c>
    </row>
    <row r="46" spans="1:12" ht="15" customHeight="1" x14ac:dyDescent="0.25">
      <c r="A46" s="13">
        <v>34</v>
      </c>
      <c r="B46" s="13" t="s">
        <v>47</v>
      </c>
      <c r="C46" s="15">
        <v>2</v>
      </c>
      <c r="D46" s="51">
        <f>'2.CD RATIO'!C46</f>
        <v>2</v>
      </c>
      <c r="E46" s="15">
        <v>0</v>
      </c>
      <c r="F46" s="51">
        <f>'2.CD RATIO'!D46+'2.CD RATIO'!E46+'2.CD RATIO'!F46</f>
        <v>3</v>
      </c>
      <c r="G46" s="15">
        <v>0</v>
      </c>
      <c r="H46" s="51">
        <f>'2.CD RATIO'!G46+'2.CD RATIO'!H46+'2.CD RATIO'!I46</f>
        <v>3</v>
      </c>
      <c r="I46" s="52" t="e">
        <f t="shared" si="0"/>
        <v>#DIV/0!</v>
      </c>
      <c r="J46" s="52">
        <f t="shared" si="1"/>
        <v>100</v>
      </c>
      <c r="K46" s="15">
        <v>0</v>
      </c>
      <c r="L46" s="52">
        <f t="shared" si="2"/>
        <v>0</v>
      </c>
    </row>
    <row r="47" spans="1:12" ht="15" customHeight="1" x14ac:dyDescent="0.25">
      <c r="A47" s="13">
        <v>35</v>
      </c>
      <c r="B47" s="13" t="s">
        <v>48</v>
      </c>
      <c r="C47" s="15">
        <v>6</v>
      </c>
      <c r="D47" s="51">
        <f>'2.CD RATIO'!C47</f>
        <v>7</v>
      </c>
      <c r="E47" s="15">
        <v>16604</v>
      </c>
      <c r="F47" s="51">
        <f>'2.CD RATIO'!D47+'2.CD RATIO'!E47+'2.CD RATIO'!F47</f>
        <v>17109.900000000001</v>
      </c>
      <c r="G47" s="15">
        <v>24644</v>
      </c>
      <c r="H47" s="51">
        <f>'2.CD RATIO'!G47+'2.CD RATIO'!H47+'2.CD RATIO'!I47</f>
        <v>25473</v>
      </c>
      <c r="I47" s="52">
        <f t="shared" si="0"/>
        <v>148.42206697181402</v>
      </c>
      <c r="J47" s="52">
        <f t="shared" si="1"/>
        <v>148.87871933792715</v>
      </c>
      <c r="K47" s="15">
        <v>1441.21</v>
      </c>
      <c r="L47" s="52">
        <f t="shared" si="2"/>
        <v>5.6577945275389636</v>
      </c>
    </row>
    <row r="48" spans="1:12" ht="15" customHeight="1" x14ac:dyDescent="0.25">
      <c r="A48" s="13">
        <v>36</v>
      </c>
      <c r="B48" s="13" t="s">
        <v>49</v>
      </c>
      <c r="C48" s="15">
        <v>1</v>
      </c>
      <c r="D48" s="51">
        <f>'2.CD RATIO'!C48</f>
        <v>1</v>
      </c>
      <c r="E48" s="15">
        <v>0</v>
      </c>
      <c r="F48" s="51">
        <f>'2.CD RATIO'!D48+'2.CD RATIO'!E48+'2.CD RATIO'!F48</f>
        <v>0</v>
      </c>
      <c r="G48" s="15">
        <v>0</v>
      </c>
      <c r="H48" s="51">
        <f>'2.CD RATIO'!G48+'2.CD RATIO'!H48+'2.CD RATIO'!I48</f>
        <v>0</v>
      </c>
      <c r="I48" s="52" t="e">
        <f t="shared" si="0"/>
        <v>#DIV/0!</v>
      </c>
      <c r="J48" s="52" t="e">
        <f t="shared" si="1"/>
        <v>#DIV/0!</v>
      </c>
      <c r="K48" s="15">
        <v>0</v>
      </c>
      <c r="L48" s="52" t="e">
        <f t="shared" si="2"/>
        <v>#DIV/0!</v>
      </c>
    </row>
    <row r="49" spans="1:12" ht="15" customHeight="1" x14ac:dyDescent="0.25">
      <c r="A49" s="13">
        <v>37</v>
      </c>
      <c r="B49" s="13" t="s">
        <v>50</v>
      </c>
      <c r="C49" s="15">
        <v>1</v>
      </c>
      <c r="D49" s="51">
        <f>'2.CD RATIO'!C49</f>
        <v>2</v>
      </c>
      <c r="E49" s="15">
        <v>16487</v>
      </c>
      <c r="F49" s="51">
        <f>'2.CD RATIO'!D49+'2.CD RATIO'!E49+'2.CD RATIO'!F49</f>
        <v>20999</v>
      </c>
      <c r="G49" s="15">
        <v>711</v>
      </c>
      <c r="H49" s="51">
        <f>'2.CD RATIO'!G49+'2.CD RATIO'!H49+'2.CD RATIO'!I49</f>
        <v>889</v>
      </c>
      <c r="I49" s="52">
        <f t="shared" si="0"/>
        <v>4.3124886274034084</v>
      </c>
      <c r="J49" s="52">
        <f t="shared" si="1"/>
        <v>4.2335349302347733</v>
      </c>
      <c r="K49" s="15">
        <v>0</v>
      </c>
      <c r="L49" s="52">
        <f t="shared" si="2"/>
        <v>0</v>
      </c>
    </row>
    <row r="50" spans="1:12" ht="15" customHeight="1" x14ac:dyDescent="0.25">
      <c r="A50" s="13">
        <v>38</v>
      </c>
      <c r="B50" s="13" t="s">
        <v>51</v>
      </c>
      <c r="C50" s="15">
        <v>9</v>
      </c>
      <c r="D50" s="51">
        <f>'2.CD RATIO'!C50</f>
        <v>10</v>
      </c>
      <c r="E50" s="15">
        <v>32413</v>
      </c>
      <c r="F50" s="51">
        <f>'2.CD RATIO'!D50+'2.CD RATIO'!E50+'2.CD RATIO'!F50</f>
        <v>36269.61</v>
      </c>
      <c r="G50" s="15">
        <v>12387</v>
      </c>
      <c r="H50" s="51">
        <f>'2.CD RATIO'!G50+'2.CD RATIO'!H50+'2.CD RATIO'!I50</f>
        <v>14379.91</v>
      </c>
      <c r="I50" s="52">
        <f t="shared" si="0"/>
        <v>38.21614784191528</v>
      </c>
      <c r="J50" s="52">
        <f t="shared" si="1"/>
        <v>39.647269435761785</v>
      </c>
      <c r="K50" s="15">
        <v>0</v>
      </c>
      <c r="L50" s="52">
        <f t="shared" si="2"/>
        <v>0</v>
      </c>
    </row>
    <row r="51" spans="1:12" ht="15" customHeight="1" x14ac:dyDescent="0.25">
      <c r="A51" s="13">
        <v>39</v>
      </c>
      <c r="B51" s="13" t="s">
        <v>52</v>
      </c>
      <c r="C51" s="15">
        <v>2</v>
      </c>
      <c r="D51" s="51">
        <f>'2.CD RATIO'!C51</f>
        <v>2</v>
      </c>
      <c r="E51" s="15">
        <v>0</v>
      </c>
      <c r="F51" s="51">
        <f>'2.CD RATIO'!D51+'2.CD RATIO'!E51+'2.CD RATIO'!F51</f>
        <v>5869</v>
      </c>
      <c r="G51" s="15">
        <v>0</v>
      </c>
      <c r="H51" s="51">
        <f>'2.CD RATIO'!G51+'2.CD RATIO'!H51+'2.CD RATIO'!I51</f>
        <v>3482.75</v>
      </c>
      <c r="I51" s="52" t="e">
        <f t="shared" si="0"/>
        <v>#DIV/0!</v>
      </c>
      <c r="J51" s="52">
        <f t="shared" si="1"/>
        <v>59.341455103083995</v>
      </c>
      <c r="K51" s="15">
        <v>0</v>
      </c>
      <c r="L51" s="52">
        <f t="shared" si="2"/>
        <v>0</v>
      </c>
    </row>
    <row r="52" spans="1:12" ht="15" customHeight="1" x14ac:dyDescent="0.25">
      <c r="A52" s="13">
        <v>40</v>
      </c>
      <c r="B52" s="13" t="s">
        <v>53</v>
      </c>
      <c r="C52" s="15">
        <v>8</v>
      </c>
      <c r="D52" s="51">
        <f>'2.CD RATIO'!C52</f>
        <v>8</v>
      </c>
      <c r="E52" s="15">
        <v>19129</v>
      </c>
      <c r="F52" s="51">
        <f>'2.CD RATIO'!D52+'2.CD RATIO'!E52+'2.CD RATIO'!F52</f>
        <v>18531</v>
      </c>
      <c r="G52" s="15">
        <v>5757</v>
      </c>
      <c r="H52" s="51">
        <f>'2.CD RATIO'!G52+'2.CD RATIO'!H52+'2.CD RATIO'!I52</f>
        <v>12228</v>
      </c>
      <c r="I52" s="52">
        <f t="shared" si="0"/>
        <v>30.095666265879036</v>
      </c>
      <c r="J52" s="52">
        <f t="shared" si="1"/>
        <v>65.986724947385468</v>
      </c>
      <c r="K52" s="15">
        <v>0</v>
      </c>
      <c r="L52" s="52">
        <f t="shared" si="2"/>
        <v>0</v>
      </c>
    </row>
    <row r="53" spans="1:12" ht="15" customHeight="1" x14ac:dyDescent="0.25">
      <c r="A53" s="13">
        <v>41</v>
      </c>
      <c r="B53" s="13" t="s">
        <v>54</v>
      </c>
      <c r="C53" s="15">
        <v>13</v>
      </c>
      <c r="D53" s="51">
        <f>'2.CD RATIO'!C53</f>
        <v>13</v>
      </c>
      <c r="E53" s="15">
        <v>34412</v>
      </c>
      <c r="F53" s="51">
        <f>'2.CD RATIO'!D53+'2.CD RATIO'!E53+'2.CD RATIO'!F53</f>
        <v>48652</v>
      </c>
      <c r="G53" s="15">
        <v>18990</v>
      </c>
      <c r="H53" s="51">
        <f>'2.CD RATIO'!G53+'2.CD RATIO'!H53+'2.CD RATIO'!I53</f>
        <v>27421</v>
      </c>
      <c r="I53" s="52">
        <f t="shared" si="0"/>
        <v>55.184238056491921</v>
      </c>
      <c r="J53" s="52">
        <f t="shared" si="1"/>
        <v>56.361506207350168</v>
      </c>
      <c r="K53" s="15">
        <v>0</v>
      </c>
      <c r="L53" s="52">
        <f t="shared" si="2"/>
        <v>0</v>
      </c>
    </row>
    <row r="54" spans="1:12" ht="15" customHeight="1" x14ac:dyDescent="0.25">
      <c r="A54" s="13">
        <v>42</v>
      </c>
      <c r="B54" s="13" t="s">
        <v>55</v>
      </c>
      <c r="C54" s="15">
        <v>18</v>
      </c>
      <c r="D54" s="51">
        <f>'2.CD RATIO'!C54</f>
        <v>19</v>
      </c>
      <c r="E54" s="15">
        <v>0</v>
      </c>
      <c r="F54" s="51">
        <f>'2.CD RATIO'!D54+'2.CD RATIO'!E54+'2.CD RATIO'!F54</f>
        <v>91670</v>
      </c>
      <c r="G54" s="15">
        <v>0</v>
      </c>
      <c r="H54" s="51">
        <f>'2.CD RATIO'!G54+'2.CD RATIO'!H54+'2.CD RATIO'!I54</f>
        <v>58821</v>
      </c>
      <c r="I54" s="52" t="e">
        <f t="shared" si="0"/>
        <v>#DIV/0!</v>
      </c>
      <c r="J54" s="52">
        <f t="shared" si="1"/>
        <v>64.16603032616996</v>
      </c>
      <c r="K54" s="15">
        <v>0</v>
      </c>
      <c r="L54" s="52">
        <f t="shared" si="2"/>
        <v>0</v>
      </c>
    </row>
    <row r="55" spans="1:12" ht="15" customHeight="1" x14ac:dyDescent="0.25">
      <c r="A55" s="13">
        <v>43</v>
      </c>
      <c r="B55" s="13" t="s">
        <v>56</v>
      </c>
      <c r="C55" s="15">
        <v>4</v>
      </c>
      <c r="D55" s="51">
        <f>'2.CD RATIO'!C55</f>
        <v>4</v>
      </c>
      <c r="E55" s="15">
        <v>0</v>
      </c>
      <c r="F55" s="51">
        <f>'2.CD RATIO'!D55+'2.CD RATIO'!E55+'2.CD RATIO'!F55</f>
        <v>10532.65</v>
      </c>
      <c r="G55" s="15">
        <v>0</v>
      </c>
      <c r="H55" s="51">
        <f>'2.CD RATIO'!G55+'2.CD RATIO'!H55+'2.CD RATIO'!I55</f>
        <v>3746</v>
      </c>
      <c r="I55" s="52" t="e">
        <f t="shared" si="0"/>
        <v>#DIV/0!</v>
      </c>
      <c r="J55" s="52">
        <f t="shared" si="1"/>
        <v>35.565598401162099</v>
      </c>
      <c r="K55" s="15">
        <v>0</v>
      </c>
      <c r="L55" s="52">
        <f t="shared" si="2"/>
        <v>0</v>
      </c>
    </row>
    <row r="56" spans="1:12" ht="15" customHeight="1" x14ac:dyDescent="0.25">
      <c r="A56" s="13">
        <v>44</v>
      </c>
      <c r="B56" s="13" t="s">
        <v>57</v>
      </c>
      <c r="C56" s="15">
        <v>3</v>
      </c>
      <c r="D56" s="51">
        <f>'2.CD RATIO'!C56</f>
        <v>3</v>
      </c>
      <c r="E56" s="15">
        <v>0</v>
      </c>
      <c r="F56" s="51">
        <f>'2.CD RATIO'!D56+'2.CD RATIO'!E56+'2.CD RATIO'!F56</f>
        <v>0</v>
      </c>
      <c r="G56" s="15">
        <v>0</v>
      </c>
      <c r="H56" s="51">
        <f>'2.CD RATIO'!G56+'2.CD RATIO'!H56+'2.CD RATIO'!I56</f>
        <v>0</v>
      </c>
      <c r="I56" s="52" t="e">
        <f t="shared" si="0"/>
        <v>#DIV/0!</v>
      </c>
      <c r="J56" s="52" t="e">
        <f t="shared" si="1"/>
        <v>#DIV/0!</v>
      </c>
      <c r="K56" s="15">
        <v>0</v>
      </c>
      <c r="L56" s="52" t="e">
        <f t="shared" si="2"/>
        <v>#DIV/0!</v>
      </c>
    </row>
    <row r="57" spans="1:12" ht="15" customHeight="1" x14ac:dyDescent="0.25">
      <c r="A57" s="13">
        <v>45</v>
      </c>
      <c r="B57" s="13" t="s">
        <v>58</v>
      </c>
      <c r="C57" s="15">
        <v>2</v>
      </c>
      <c r="D57" s="51">
        <f>'2.CD RATIO'!C57</f>
        <v>2</v>
      </c>
      <c r="E57" s="15">
        <v>0</v>
      </c>
      <c r="F57" s="51">
        <f>'2.CD RATIO'!D57+'2.CD RATIO'!E57+'2.CD RATIO'!F57</f>
        <v>0</v>
      </c>
      <c r="G57" s="15">
        <v>0</v>
      </c>
      <c r="H57" s="51">
        <f>'2.CD RATIO'!G57+'2.CD RATIO'!H57+'2.CD RATIO'!I57</f>
        <v>0</v>
      </c>
      <c r="I57" s="52" t="e">
        <f t="shared" si="0"/>
        <v>#DIV/0!</v>
      </c>
      <c r="J57" s="52" t="e">
        <f t="shared" si="1"/>
        <v>#DIV/0!</v>
      </c>
      <c r="K57" s="15">
        <v>0</v>
      </c>
      <c r="L57" s="52" t="e">
        <f t="shared" si="2"/>
        <v>#DIV/0!</v>
      </c>
    </row>
    <row r="58" spans="1:12" ht="15" customHeight="1" thickBot="1" x14ac:dyDescent="0.3">
      <c r="A58" s="53">
        <v>46</v>
      </c>
      <c r="B58" s="18" t="s">
        <v>295</v>
      </c>
      <c r="C58" s="54">
        <v>1</v>
      </c>
      <c r="D58" s="55">
        <f>'2.CD RATIO'!C58</f>
        <v>1</v>
      </c>
      <c r="E58" s="54">
        <v>0</v>
      </c>
      <c r="F58" s="55">
        <f>'2.CD RATIO'!D58+'2.CD RATIO'!E58+'2.CD RATIO'!F58</f>
        <v>0</v>
      </c>
      <c r="G58" s="54">
        <v>0</v>
      </c>
      <c r="H58" s="55">
        <f>'2.CD RATIO'!G58+'2.CD RATIO'!H58+'2.CD RATIO'!I58</f>
        <v>0</v>
      </c>
      <c r="I58" s="56" t="e">
        <f t="shared" si="0"/>
        <v>#DIV/0!</v>
      </c>
      <c r="J58" s="56" t="e">
        <f t="shared" si="1"/>
        <v>#DIV/0!</v>
      </c>
      <c r="K58" s="54">
        <v>0</v>
      </c>
      <c r="L58" s="56" t="e">
        <f t="shared" si="2"/>
        <v>#DIV/0!</v>
      </c>
    </row>
    <row r="59" spans="1:12" ht="15" customHeight="1" thickBot="1" x14ac:dyDescent="0.3">
      <c r="A59" s="61"/>
      <c r="B59" s="62" t="s">
        <v>34</v>
      </c>
      <c r="C59" s="63">
        <f>SUM(C40:C58)</f>
        <v>530</v>
      </c>
      <c r="D59" s="63">
        <f t="shared" ref="D59:K59" si="5">SUM(D40:D58)</f>
        <v>561</v>
      </c>
      <c r="E59" s="63">
        <f t="shared" si="5"/>
        <v>1552570.35</v>
      </c>
      <c r="F59" s="63">
        <f t="shared" si="5"/>
        <v>2090163.57</v>
      </c>
      <c r="G59" s="63">
        <f t="shared" si="5"/>
        <v>2190719.87</v>
      </c>
      <c r="H59" s="63">
        <f t="shared" si="5"/>
        <v>2716331.83</v>
      </c>
      <c r="I59" s="81">
        <f t="shared" si="0"/>
        <v>141.10277643779557</v>
      </c>
      <c r="J59" s="81">
        <f t="shared" si="1"/>
        <v>129.957859231084</v>
      </c>
      <c r="K59" s="63">
        <f t="shared" si="5"/>
        <v>41627.21</v>
      </c>
      <c r="L59" s="64">
        <f t="shared" si="2"/>
        <v>1.5324788208957518</v>
      </c>
    </row>
    <row r="60" spans="1:12" ht="15" customHeight="1" x14ac:dyDescent="0.25">
      <c r="A60" s="57">
        <v>47</v>
      </c>
      <c r="B60" s="57" t="s">
        <v>59</v>
      </c>
      <c r="C60" s="58">
        <v>425</v>
      </c>
      <c r="D60" s="59">
        <f>'2.CD RATIO'!C60</f>
        <v>430</v>
      </c>
      <c r="E60" s="58">
        <v>522350</v>
      </c>
      <c r="F60" s="59">
        <f>'2.CD RATIO'!D60+'2.CD RATIO'!E60+'2.CD RATIO'!F60</f>
        <v>531883</v>
      </c>
      <c r="G60" s="58">
        <v>221410</v>
      </c>
      <c r="H60" s="59">
        <f>'2.CD RATIO'!G60+'2.CD RATIO'!H60+'2.CD RATIO'!I60</f>
        <v>224242</v>
      </c>
      <c r="I60" s="60">
        <f t="shared" si="0"/>
        <v>42.387288216712932</v>
      </c>
      <c r="J60" s="60">
        <f t="shared" si="1"/>
        <v>42.160023915033946</v>
      </c>
      <c r="K60" s="58">
        <v>42643</v>
      </c>
      <c r="L60" s="60">
        <f t="shared" si="2"/>
        <v>19.016508950152065</v>
      </c>
    </row>
    <row r="61" spans="1:12" ht="15" customHeight="1" x14ac:dyDescent="0.25">
      <c r="A61" s="13">
        <v>48</v>
      </c>
      <c r="B61" s="13" t="s">
        <v>60</v>
      </c>
      <c r="C61" s="15">
        <v>451</v>
      </c>
      <c r="D61" s="51">
        <f>'2.CD RATIO'!C61</f>
        <v>451</v>
      </c>
      <c r="E61" s="15">
        <v>526257</v>
      </c>
      <c r="F61" s="51">
        <f>'2.CD RATIO'!D61+'2.CD RATIO'!E61+'2.CD RATIO'!F61</f>
        <v>558120</v>
      </c>
      <c r="G61" s="15">
        <v>325013</v>
      </c>
      <c r="H61" s="51">
        <f>'2.CD RATIO'!G61+'2.CD RATIO'!H61+'2.CD RATIO'!I61</f>
        <v>344505</v>
      </c>
      <c r="I61" s="52">
        <f t="shared" si="0"/>
        <v>61.759368521463841</v>
      </c>
      <c r="J61" s="52">
        <f t="shared" si="1"/>
        <v>61.725972909051819</v>
      </c>
      <c r="K61" s="15">
        <v>39007</v>
      </c>
      <c r="L61" s="52">
        <f t="shared" si="2"/>
        <v>11.322622313173975</v>
      </c>
    </row>
    <row r="62" spans="1:12" ht="15" customHeight="1" thickBot="1" x14ac:dyDescent="0.3">
      <c r="A62" s="53">
        <v>49</v>
      </c>
      <c r="B62" s="53" t="s">
        <v>61</v>
      </c>
      <c r="C62" s="54">
        <v>345</v>
      </c>
      <c r="D62" s="55">
        <f>'2.CD RATIO'!C62</f>
        <v>353</v>
      </c>
      <c r="E62" s="54">
        <v>394930</v>
      </c>
      <c r="F62" s="55">
        <f>'2.CD RATIO'!D62+'2.CD RATIO'!E62+'2.CD RATIO'!F62</f>
        <v>420495.9</v>
      </c>
      <c r="G62" s="54">
        <v>335382</v>
      </c>
      <c r="H62" s="55">
        <f>'2.CD RATIO'!G62+'2.CD RATIO'!H62+'2.CD RATIO'!I62</f>
        <v>356285.77</v>
      </c>
      <c r="I62" s="56">
        <f t="shared" si="0"/>
        <v>84.92188489099334</v>
      </c>
      <c r="J62" s="56">
        <f t="shared" si="1"/>
        <v>84.729903430687443</v>
      </c>
      <c r="K62" s="54">
        <v>12420</v>
      </c>
      <c r="L62" s="56">
        <f t="shared" si="2"/>
        <v>3.485965774047052</v>
      </c>
    </row>
    <row r="63" spans="1:12" ht="15" customHeight="1" thickBot="1" x14ac:dyDescent="0.3">
      <c r="A63" s="61"/>
      <c r="B63" s="62" t="s">
        <v>34</v>
      </c>
      <c r="C63" s="63">
        <f>SUM(C60:C62)</f>
        <v>1221</v>
      </c>
      <c r="D63" s="63">
        <f t="shared" ref="D63:K63" si="6">SUM(D60:D62)</f>
        <v>1234</v>
      </c>
      <c r="E63" s="63">
        <f t="shared" si="6"/>
        <v>1443537</v>
      </c>
      <c r="F63" s="63">
        <f t="shared" si="6"/>
        <v>1510498.9</v>
      </c>
      <c r="G63" s="63">
        <f t="shared" si="6"/>
        <v>881805</v>
      </c>
      <c r="H63" s="63">
        <f t="shared" si="6"/>
        <v>925032.77</v>
      </c>
      <c r="I63" s="81">
        <f t="shared" si="0"/>
        <v>61.086414826914726</v>
      </c>
      <c r="J63" s="81">
        <f t="shared" si="1"/>
        <v>61.240214739646625</v>
      </c>
      <c r="K63" s="63">
        <f t="shared" si="6"/>
        <v>94070</v>
      </c>
      <c r="L63" s="64">
        <f t="shared" si="2"/>
        <v>10.16936945920305</v>
      </c>
    </row>
    <row r="64" spans="1:12" ht="15" customHeight="1" x14ac:dyDescent="0.25">
      <c r="A64" s="57">
        <v>50</v>
      </c>
      <c r="B64" s="57" t="s">
        <v>62</v>
      </c>
      <c r="C64" s="58">
        <v>853</v>
      </c>
      <c r="D64" s="59">
        <f>'2.CD RATIO'!C64</f>
        <v>853</v>
      </c>
      <c r="E64" s="58">
        <v>1633856</v>
      </c>
      <c r="F64" s="59">
        <f>'2.CD RATIO'!D64+'2.CD RATIO'!E64+'2.CD RATIO'!F64</f>
        <v>1669633</v>
      </c>
      <c r="G64" s="58">
        <v>1427490</v>
      </c>
      <c r="H64" s="59">
        <f>'2.CD RATIO'!G64+'2.CD RATIO'!H64+'2.CD RATIO'!I64</f>
        <v>2330692</v>
      </c>
      <c r="I64" s="60">
        <f t="shared" si="0"/>
        <v>87.369388734380507</v>
      </c>
      <c r="J64" s="60">
        <f t="shared" si="1"/>
        <v>139.59307225000944</v>
      </c>
      <c r="K64" s="58">
        <v>853</v>
      </c>
      <c r="L64" s="60">
        <f t="shared" si="2"/>
        <v>3.6598572441146233E-2</v>
      </c>
    </row>
    <row r="65" spans="1:12" ht="15" customHeight="1" thickBot="1" x14ac:dyDescent="0.3">
      <c r="A65" s="53">
        <v>51</v>
      </c>
      <c r="B65" s="53" t="s">
        <v>63</v>
      </c>
      <c r="C65" s="54">
        <v>268</v>
      </c>
      <c r="D65" s="55">
        <f>'2.CD RATIO'!C65</f>
        <v>268</v>
      </c>
      <c r="E65" s="54"/>
      <c r="F65" s="55">
        <f>'2.CD RATIO'!D65+'2.CD RATIO'!E65+'2.CD RATIO'!F65</f>
        <v>4735.88</v>
      </c>
      <c r="G65" s="54"/>
      <c r="H65" s="55">
        <f>'2.CD RATIO'!G65+'2.CD RATIO'!H65+'2.CD RATIO'!I65</f>
        <v>103725</v>
      </c>
      <c r="I65" s="56" t="e">
        <f t="shared" si="0"/>
        <v>#DIV/0!</v>
      </c>
      <c r="J65" s="56">
        <f t="shared" si="1"/>
        <v>2190.1948529101242</v>
      </c>
      <c r="K65" s="54">
        <v>0</v>
      </c>
      <c r="L65" s="56">
        <f t="shared" si="2"/>
        <v>0</v>
      </c>
    </row>
    <row r="66" spans="1:12" ht="15" customHeight="1" thickBot="1" x14ac:dyDescent="0.3">
      <c r="A66" s="61"/>
      <c r="B66" s="62" t="s">
        <v>34</v>
      </c>
      <c r="C66" s="63">
        <f>SUM(C64:C65)</f>
        <v>1121</v>
      </c>
      <c r="D66" s="63">
        <f t="shared" ref="D66:K66" si="7">SUM(D64:D65)</f>
        <v>1121</v>
      </c>
      <c r="E66" s="63">
        <f t="shared" si="7"/>
        <v>1633856</v>
      </c>
      <c r="F66" s="63">
        <f t="shared" si="7"/>
        <v>1674368.88</v>
      </c>
      <c r="G66" s="63">
        <f t="shared" si="7"/>
        <v>1427490</v>
      </c>
      <c r="H66" s="63">
        <f t="shared" si="7"/>
        <v>2434417</v>
      </c>
      <c r="I66" s="81">
        <f t="shared" si="0"/>
        <v>87.369388734380507</v>
      </c>
      <c r="J66" s="81">
        <f t="shared" si="1"/>
        <v>145.39311074630103</v>
      </c>
      <c r="K66" s="63">
        <f t="shared" si="7"/>
        <v>853</v>
      </c>
      <c r="L66" s="64">
        <f t="shared" si="2"/>
        <v>3.5039190081239159E-2</v>
      </c>
    </row>
    <row r="67" spans="1:12" s="50" customFormat="1" ht="15" customHeight="1" thickBot="1" x14ac:dyDescent="0.3">
      <c r="A67" s="300" t="s">
        <v>11</v>
      </c>
      <c r="B67" s="301"/>
      <c r="C67" s="65">
        <f>C66+C63+C59+C39+C32</f>
        <v>6793</v>
      </c>
      <c r="D67" s="65">
        <f t="shared" ref="D67:K67" si="8">D66+D63+D59+D39+D32</f>
        <v>6953</v>
      </c>
      <c r="E67" s="65">
        <f t="shared" si="8"/>
        <v>25060018.350000001</v>
      </c>
      <c r="F67" s="65">
        <f t="shared" si="8"/>
        <v>29418257.460000001</v>
      </c>
      <c r="G67" s="65">
        <f t="shared" si="8"/>
        <v>16173140.870000001</v>
      </c>
      <c r="H67" s="65">
        <f t="shared" si="8"/>
        <v>18833128.600000001</v>
      </c>
      <c r="I67" s="80">
        <f t="shared" si="0"/>
        <v>64.537625807444783</v>
      </c>
      <c r="J67" s="80">
        <f t="shared" si="1"/>
        <v>64.018504922011104</v>
      </c>
      <c r="K67" s="65">
        <f t="shared" si="8"/>
        <v>765419.21</v>
      </c>
      <c r="L67" s="79">
        <f t="shared" si="2"/>
        <v>4.0642169777357111</v>
      </c>
    </row>
  </sheetData>
  <mergeCells count="16">
    <mergeCell ref="A5:L5"/>
    <mergeCell ref="A4:L4"/>
    <mergeCell ref="A2:L2"/>
    <mergeCell ref="A1:L1"/>
    <mergeCell ref="A67:B67"/>
    <mergeCell ref="AB6:AO6"/>
    <mergeCell ref="A8:A9"/>
    <mergeCell ref="B8:B9"/>
    <mergeCell ref="C8:D8"/>
    <mergeCell ref="E8:F8"/>
    <mergeCell ref="G8:H8"/>
    <mergeCell ref="I8:J8"/>
    <mergeCell ref="K8:K9"/>
    <mergeCell ref="L8:L9"/>
    <mergeCell ref="N6:AA6"/>
    <mergeCell ref="A6:L6"/>
  </mergeCells>
  <pageMargins left="0.7" right="0.7" top="0.75" bottom="0.75" header="0.3" footer="0.3"/>
  <pageSetup scale="66" orientation="portrait" r:id="rId1"/>
  <colBreaks count="1" manualBreakCount="1">
    <brk id="12" max="1048575" man="1"/>
  </colBreaks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27</xdr:col>
                <xdr:colOff>0</xdr:colOff>
                <xdr:row>5</xdr:row>
                <xdr:rowOff>0</xdr:rowOff>
              </from>
              <to>
                <xdr:col>28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3073" r:id="rId4" name="Control 1"/>
      </mc:Fallback>
    </mc:AlternateContent>
    <mc:AlternateContent xmlns:mc="http://schemas.openxmlformats.org/markup-compatibility/2006">
      <mc:Choice Requires="x14">
        <control shapeId="3074" r:id="rId6" name="Control 2">
          <controlPr defaultSize="0" r:id="rId5">
            <anchor moveWithCells="1">
              <from>
                <xdr:col>27</xdr:col>
                <xdr:colOff>0</xdr:colOff>
                <xdr:row>39</xdr:row>
                <xdr:rowOff>0</xdr:rowOff>
              </from>
              <to>
                <xdr:col>28</xdr:col>
                <xdr:colOff>76200</xdr:colOff>
                <xdr:row>40</xdr:row>
                <xdr:rowOff>38100</xdr:rowOff>
              </to>
            </anchor>
          </controlPr>
        </control>
      </mc:Choice>
      <mc:Fallback>
        <control shapeId="3074" r:id="rId6" name="Control 2"/>
      </mc:Fallback>
    </mc:AlternateContent>
  </controls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AP67"/>
  <sheetViews>
    <sheetView topLeftCell="A3" workbookViewId="0">
      <pane ySplit="7" topLeftCell="A10" activePane="bottomLeft" state="frozen"/>
      <selection activeCell="A3" sqref="A3"/>
      <selection pane="bottomLeft" activeCell="I68" sqref="I68"/>
    </sheetView>
  </sheetViews>
  <sheetFormatPr defaultRowHeight="15" x14ac:dyDescent="0.25"/>
  <cols>
    <col min="1" max="1" width="5.42578125" customWidth="1"/>
    <col min="2" max="2" width="27.5703125" bestFit="1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7"/>
      <c r="L1" s="7"/>
      <c r="M1" s="7"/>
      <c r="N1" s="7"/>
    </row>
    <row r="2" spans="1:42" ht="15" customHeight="1" x14ac:dyDescent="0.25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7"/>
      <c r="L2" s="7"/>
      <c r="M2" s="7"/>
      <c r="N2" s="7"/>
    </row>
    <row r="3" spans="1:42" x14ac:dyDescent="0.25">
      <c r="A3" s="1"/>
    </row>
    <row r="4" spans="1:42" ht="15" customHeight="1" x14ac:dyDescent="0.25">
      <c r="A4" s="288" t="s">
        <v>174</v>
      </c>
      <c r="B4" s="288"/>
      <c r="C4" s="288"/>
      <c r="D4" s="288"/>
      <c r="E4" s="288"/>
      <c r="F4" s="288"/>
      <c r="G4" s="288"/>
      <c r="H4" s="288"/>
      <c r="I4" s="288"/>
      <c r="J4" s="288"/>
      <c r="K4" s="8"/>
      <c r="L4" s="8"/>
      <c r="M4" s="8"/>
      <c r="N4" s="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9"/>
      <c r="L5" s="9"/>
      <c r="M5" s="9"/>
      <c r="N5" s="9"/>
    </row>
    <row r="6" spans="1:42" ht="15" customHeight="1" thickBot="1" x14ac:dyDescent="0.3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7"/>
      <c r="L6" s="7"/>
      <c r="M6" s="7"/>
      <c r="N6" s="7"/>
      <c r="O6" s="279" t="s">
        <v>5</v>
      </c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7" spans="1:42" ht="15.75" thickBot="1" x14ac:dyDescent="0.3">
      <c r="J7" s="17" t="s">
        <v>346</v>
      </c>
    </row>
    <row r="8" spans="1:42" ht="30" customHeight="1" x14ac:dyDescent="0.25">
      <c r="A8" s="283" t="s">
        <v>6</v>
      </c>
      <c r="B8" s="283" t="s">
        <v>7</v>
      </c>
      <c r="C8" s="283" t="s">
        <v>164</v>
      </c>
      <c r="D8" s="283" t="s">
        <v>175</v>
      </c>
      <c r="E8" s="283" t="s">
        <v>176</v>
      </c>
      <c r="F8" s="285" t="s">
        <v>177</v>
      </c>
      <c r="G8" s="287"/>
      <c r="H8" s="285" t="s">
        <v>178</v>
      </c>
      <c r="I8" s="287"/>
      <c r="J8" s="283" t="s">
        <v>179</v>
      </c>
    </row>
    <row r="9" spans="1:42" ht="60" x14ac:dyDescent="0.25">
      <c r="A9" s="284"/>
      <c r="B9" s="284"/>
      <c r="C9" s="284"/>
      <c r="D9" s="284"/>
      <c r="E9" s="284"/>
      <c r="F9" s="2" t="s">
        <v>180</v>
      </c>
      <c r="G9" s="2" t="s">
        <v>181</v>
      </c>
      <c r="H9" s="2" t="s">
        <v>112</v>
      </c>
      <c r="I9" s="2" t="s">
        <v>95</v>
      </c>
      <c r="J9" s="284"/>
    </row>
    <row r="10" spans="1:42" x14ac:dyDescent="0.25">
      <c r="A10" s="5"/>
      <c r="J10" s="6"/>
    </row>
    <row r="11" spans="1:42" ht="15" customHeight="1" x14ac:dyDescent="0.25">
      <c r="A11" s="3">
        <v>1</v>
      </c>
      <c r="B11" s="3" t="s">
        <v>13</v>
      </c>
      <c r="C11" s="4">
        <v>1010</v>
      </c>
      <c r="D11" s="4">
        <v>974</v>
      </c>
      <c r="E11" s="4">
        <v>47</v>
      </c>
      <c r="F11" s="4">
        <v>693</v>
      </c>
      <c r="G11" s="4">
        <v>657</v>
      </c>
      <c r="H11" s="4">
        <v>693</v>
      </c>
      <c r="I11" s="4">
        <v>431</v>
      </c>
      <c r="J11" s="4">
        <v>23</v>
      </c>
    </row>
    <row r="12" spans="1:42" ht="15" customHeight="1" x14ac:dyDescent="0.25">
      <c r="A12" s="3">
        <v>2</v>
      </c>
      <c r="B12" s="3" t="s">
        <v>14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1:42" ht="15" customHeight="1" x14ac:dyDescent="0.25">
      <c r="A13" s="3">
        <v>3</v>
      </c>
      <c r="B13" s="3" t="s">
        <v>15</v>
      </c>
      <c r="C13" s="4">
        <v>412</v>
      </c>
      <c r="D13" s="4">
        <v>129</v>
      </c>
      <c r="E13" s="4">
        <v>0</v>
      </c>
      <c r="F13" s="4">
        <v>74</v>
      </c>
      <c r="G13" s="4">
        <v>36096888</v>
      </c>
      <c r="H13" s="4">
        <v>203</v>
      </c>
      <c r="I13" s="4">
        <v>19987421</v>
      </c>
      <c r="J13" s="4">
        <v>0</v>
      </c>
    </row>
    <row r="14" spans="1:42" ht="15" customHeight="1" x14ac:dyDescent="0.25">
      <c r="A14" s="3">
        <v>4</v>
      </c>
      <c r="B14" s="3" t="s">
        <v>16</v>
      </c>
      <c r="C14" s="4">
        <v>2360</v>
      </c>
      <c r="D14" s="4">
        <v>165</v>
      </c>
      <c r="E14" s="4">
        <v>256</v>
      </c>
      <c r="F14" s="4">
        <v>352</v>
      </c>
      <c r="G14" s="4">
        <v>466</v>
      </c>
      <c r="H14" s="4">
        <v>4804</v>
      </c>
      <c r="I14" s="4">
        <v>5195</v>
      </c>
      <c r="J14" s="4">
        <v>586</v>
      </c>
    </row>
    <row r="15" spans="1:42" ht="15" customHeight="1" x14ac:dyDescent="0.25">
      <c r="A15" s="3">
        <v>5</v>
      </c>
      <c r="B15" s="3" t="s">
        <v>17</v>
      </c>
      <c r="C15" s="4">
        <v>830</v>
      </c>
      <c r="D15" s="4">
        <v>1136</v>
      </c>
      <c r="E15" s="4">
        <v>362</v>
      </c>
      <c r="F15" s="4">
        <v>275</v>
      </c>
      <c r="G15" s="4">
        <v>108</v>
      </c>
      <c r="H15" s="4">
        <v>989</v>
      </c>
      <c r="I15" s="4">
        <v>658</v>
      </c>
      <c r="J15" s="4">
        <v>67</v>
      </c>
    </row>
    <row r="16" spans="1:42" ht="15" customHeight="1" x14ac:dyDescent="0.25">
      <c r="A16" s="3">
        <v>6</v>
      </c>
      <c r="B16" s="3" t="s">
        <v>18</v>
      </c>
      <c r="C16" s="4">
        <v>210</v>
      </c>
      <c r="D16" s="4">
        <v>458</v>
      </c>
      <c r="E16" s="4">
        <v>298</v>
      </c>
      <c r="F16" s="4">
        <v>145</v>
      </c>
      <c r="G16" s="4">
        <v>362</v>
      </c>
      <c r="H16" s="4">
        <v>520</v>
      </c>
      <c r="I16" s="4">
        <v>415</v>
      </c>
      <c r="J16" s="4">
        <v>35.450000000000003</v>
      </c>
    </row>
    <row r="17" spans="1:10" ht="15" customHeight="1" x14ac:dyDescent="0.25">
      <c r="A17" s="3">
        <v>7</v>
      </c>
      <c r="B17" s="3" t="s">
        <v>19</v>
      </c>
      <c r="C17" s="4">
        <v>3280</v>
      </c>
      <c r="D17" s="4">
        <v>1805</v>
      </c>
      <c r="E17" s="4">
        <v>9</v>
      </c>
      <c r="F17" s="4">
        <v>1690</v>
      </c>
      <c r="G17" s="4">
        <v>661</v>
      </c>
      <c r="H17" s="4">
        <v>4190</v>
      </c>
      <c r="I17" s="4">
        <v>1399</v>
      </c>
      <c r="J17" s="4">
        <v>955</v>
      </c>
    </row>
    <row r="18" spans="1:10" s="16" customFormat="1" ht="15" customHeight="1" x14ac:dyDescent="0.25">
      <c r="A18" s="12">
        <v>8</v>
      </c>
      <c r="B18" s="12" t="s">
        <v>20</v>
      </c>
      <c r="C18" s="14">
        <v>50</v>
      </c>
      <c r="D18" s="14">
        <v>4</v>
      </c>
      <c r="E18" s="14">
        <v>1</v>
      </c>
      <c r="F18" s="14">
        <v>3</v>
      </c>
      <c r="G18" s="14">
        <v>0</v>
      </c>
      <c r="H18" s="14">
        <v>8</v>
      </c>
      <c r="I18" s="14">
        <v>5</v>
      </c>
      <c r="J18" s="14">
        <v>0</v>
      </c>
    </row>
    <row r="19" spans="1:10" ht="15" customHeight="1" x14ac:dyDescent="0.25">
      <c r="A19" s="3">
        <v>9</v>
      </c>
      <c r="B19" s="3" t="s">
        <v>21</v>
      </c>
      <c r="C19" s="4">
        <v>90</v>
      </c>
      <c r="D19" s="4">
        <v>12</v>
      </c>
      <c r="E19" s="4">
        <v>0</v>
      </c>
      <c r="F19" s="4">
        <v>12</v>
      </c>
      <c r="G19" s="4">
        <v>24</v>
      </c>
      <c r="H19" s="4">
        <v>67</v>
      </c>
      <c r="I19" s="4">
        <v>66</v>
      </c>
      <c r="J19" s="4">
        <v>0</v>
      </c>
    </row>
    <row r="20" spans="1:10" ht="15" customHeight="1" x14ac:dyDescent="0.25">
      <c r="A20" s="3">
        <v>10</v>
      </c>
      <c r="B20" s="3" t="s">
        <v>22</v>
      </c>
      <c r="C20" s="4">
        <v>50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15" customHeight="1" x14ac:dyDescent="0.25">
      <c r="A21" s="3">
        <v>11</v>
      </c>
      <c r="B21" s="3" t="s">
        <v>23</v>
      </c>
      <c r="C21" s="4">
        <v>40</v>
      </c>
      <c r="D21" s="4">
        <v>2019</v>
      </c>
      <c r="E21" s="4">
        <v>204</v>
      </c>
      <c r="F21" s="4">
        <v>2600</v>
      </c>
      <c r="G21" s="4">
        <v>1000</v>
      </c>
      <c r="H21" s="4">
        <v>2600</v>
      </c>
      <c r="I21" s="4">
        <v>986</v>
      </c>
      <c r="J21" s="4">
        <v>20</v>
      </c>
    </row>
    <row r="22" spans="1:10" s="16" customFormat="1" ht="15" customHeight="1" x14ac:dyDescent="0.25">
      <c r="A22" s="12">
        <v>12</v>
      </c>
      <c r="B22" s="12" t="s">
        <v>24</v>
      </c>
      <c r="C22" s="14">
        <v>40</v>
      </c>
      <c r="D22" s="14">
        <v>0.9</v>
      </c>
      <c r="E22" s="14">
        <v>0</v>
      </c>
      <c r="F22" s="14">
        <v>1</v>
      </c>
      <c r="G22" s="14">
        <v>0</v>
      </c>
      <c r="H22" s="14">
        <v>1</v>
      </c>
      <c r="I22" s="14">
        <v>0</v>
      </c>
      <c r="J22" s="14">
        <v>0</v>
      </c>
    </row>
    <row r="23" spans="1:10" ht="15" customHeight="1" x14ac:dyDescent="0.25">
      <c r="A23" s="3">
        <v>13</v>
      </c>
      <c r="B23" s="3" t="s">
        <v>25</v>
      </c>
      <c r="C23" s="4">
        <v>80</v>
      </c>
      <c r="D23" s="4">
        <v>0</v>
      </c>
      <c r="E23" s="4">
        <v>0</v>
      </c>
      <c r="F23" s="4">
        <v>0</v>
      </c>
      <c r="G23" s="4">
        <v>0</v>
      </c>
      <c r="H23" s="4">
        <v>62</v>
      </c>
      <c r="I23" s="4">
        <v>56</v>
      </c>
      <c r="J23" s="4">
        <v>33</v>
      </c>
    </row>
    <row r="24" spans="1:10" ht="15" customHeight="1" x14ac:dyDescent="0.25">
      <c r="A24" s="3">
        <v>14</v>
      </c>
      <c r="B24" s="3" t="s">
        <v>26</v>
      </c>
      <c r="C24" s="4">
        <v>140</v>
      </c>
      <c r="D24" s="4">
        <v>70</v>
      </c>
      <c r="E24" s="4">
        <v>8</v>
      </c>
      <c r="F24" s="4">
        <v>6</v>
      </c>
      <c r="G24" s="4">
        <v>6</v>
      </c>
      <c r="H24" s="4">
        <v>6</v>
      </c>
      <c r="I24" s="4">
        <v>4</v>
      </c>
      <c r="J24" s="4">
        <v>0</v>
      </c>
    </row>
    <row r="25" spans="1:10" ht="15" customHeight="1" x14ac:dyDescent="0.25">
      <c r="A25" s="3">
        <v>15</v>
      </c>
      <c r="B25" s="3" t="s">
        <v>27</v>
      </c>
      <c r="C25" s="4">
        <v>1440</v>
      </c>
      <c r="D25" s="4">
        <v>2609</v>
      </c>
      <c r="E25" s="4">
        <v>406</v>
      </c>
      <c r="F25" s="4">
        <v>955</v>
      </c>
      <c r="G25" s="4">
        <v>837</v>
      </c>
      <c r="H25" s="4">
        <v>1525</v>
      </c>
      <c r="I25" s="4">
        <v>1797</v>
      </c>
      <c r="J25" s="4">
        <v>669</v>
      </c>
    </row>
    <row r="26" spans="1:10" ht="15" customHeight="1" x14ac:dyDescent="0.25">
      <c r="A26" s="3">
        <v>16</v>
      </c>
      <c r="B26" s="3" t="s">
        <v>28</v>
      </c>
      <c r="C26" s="4">
        <v>250</v>
      </c>
      <c r="D26" s="4">
        <v>20</v>
      </c>
      <c r="E26" s="4">
        <v>2</v>
      </c>
      <c r="F26" s="4">
        <v>0</v>
      </c>
      <c r="G26" s="4">
        <v>0</v>
      </c>
      <c r="H26" s="4">
        <v>310</v>
      </c>
      <c r="I26" s="4">
        <v>315</v>
      </c>
      <c r="J26" s="4">
        <v>80</v>
      </c>
    </row>
    <row r="27" spans="1:10" ht="15" customHeight="1" x14ac:dyDescent="0.25">
      <c r="A27" s="3">
        <v>17</v>
      </c>
      <c r="B27" s="3" t="s">
        <v>29</v>
      </c>
      <c r="C27" s="4">
        <v>600</v>
      </c>
      <c r="D27" s="4">
        <v>239</v>
      </c>
      <c r="E27" s="4">
        <v>174</v>
      </c>
      <c r="F27" s="4">
        <v>119</v>
      </c>
      <c r="G27" s="4">
        <v>3264</v>
      </c>
      <c r="H27" s="4">
        <v>3629</v>
      </c>
      <c r="I27" s="4">
        <v>3692</v>
      </c>
      <c r="J27" s="4">
        <v>549</v>
      </c>
    </row>
    <row r="28" spans="1:10" ht="15" customHeight="1" x14ac:dyDescent="0.25">
      <c r="A28" s="3">
        <v>18</v>
      </c>
      <c r="B28" s="3" t="s">
        <v>30</v>
      </c>
      <c r="C28" s="4">
        <v>1350</v>
      </c>
      <c r="D28" s="4">
        <v>1452</v>
      </c>
      <c r="E28" s="4">
        <v>0</v>
      </c>
      <c r="F28" s="4">
        <v>892</v>
      </c>
      <c r="G28" s="4">
        <v>783</v>
      </c>
      <c r="H28" s="4">
        <v>5425</v>
      </c>
      <c r="I28" s="4">
        <v>3286</v>
      </c>
      <c r="J28" s="4">
        <v>582.61</v>
      </c>
    </row>
    <row r="29" spans="1:10" ht="15" customHeight="1" x14ac:dyDescent="0.25">
      <c r="A29" s="3">
        <v>19</v>
      </c>
      <c r="B29" s="3" t="s">
        <v>31</v>
      </c>
      <c r="C29" s="4">
        <v>10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15" customHeight="1" x14ac:dyDescent="0.25">
      <c r="A30" s="3">
        <v>20</v>
      </c>
      <c r="B30" s="3" t="s">
        <v>32</v>
      </c>
      <c r="C30" s="4">
        <v>30</v>
      </c>
      <c r="D30" s="4">
        <v>110</v>
      </c>
      <c r="E30" s="4">
        <v>31</v>
      </c>
      <c r="F30" s="4">
        <v>23</v>
      </c>
      <c r="G30" s="4">
        <v>68</v>
      </c>
      <c r="H30" s="4">
        <v>23</v>
      </c>
      <c r="I30" s="4">
        <v>61</v>
      </c>
      <c r="J30" s="4">
        <v>2</v>
      </c>
    </row>
    <row r="31" spans="1:10" ht="15" customHeight="1" thickBot="1" x14ac:dyDescent="0.3">
      <c r="A31" s="18">
        <v>21</v>
      </c>
      <c r="B31" s="18" t="s">
        <v>33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</row>
    <row r="32" spans="1:10" ht="15" customHeight="1" thickBot="1" x14ac:dyDescent="0.3">
      <c r="A32" s="29"/>
      <c r="B32" s="30" t="s">
        <v>34</v>
      </c>
      <c r="C32" s="31">
        <f>SUM(C11:C31)</f>
        <v>12272</v>
      </c>
      <c r="D32" s="31">
        <f t="shared" ref="D32:J32" si="0">SUM(D11:D31)</f>
        <v>11202.9</v>
      </c>
      <c r="E32" s="31">
        <f t="shared" si="0"/>
        <v>1798</v>
      </c>
      <c r="F32" s="31">
        <f t="shared" si="0"/>
        <v>7840</v>
      </c>
      <c r="G32" s="31">
        <f t="shared" si="0"/>
        <v>36105124</v>
      </c>
      <c r="H32" s="31">
        <f t="shared" si="0"/>
        <v>25055</v>
      </c>
      <c r="I32" s="31">
        <f t="shared" si="0"/>
        <v>20005787</v>
      </c>
      <c r="J32" s="32">
        <f t="shared" si="0"/>
        <v>3602.06</v>
      </c>
    </row>
    <row r="33" spans="1:10" ht="15" customHeight="1" x14ac:dyDescent="0.25">
      <c r="A33" s="22">
        <v>22</v>
      </c>
      <c r="B33" s="22" t="s">
        <v>35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</row>
    <row r="34" spans="1:10" ht="15" customHeight="1" x14ac:dyDescent="0.25">
      <c r="A34" s="3">
        <v>23</v>
      </c>
      <c r="B34" s="3" t="s">
        <v>36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</row>
    <row r="35" spans="1:10" ht="15" customHeight="1" x14ac:dyDescent="0.25">
      <c r="A35" s="3">
        <v>24</v>
      </c>
      <c r="B35" s="3" t="s">
        <v>37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</row>
    <row r="36" spans="1:10" ht="15" customHeight="1" x14ac:dyDescent="0.25">
      <c r="A36" s="3">
        <v>25</v>
      </c>
      <c r="B36" s="3" t="s">
        <v>38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</row>
    <row r="37" spans="1:10" ht="15" customHeight="1" x14ac:dyDescent="0.25">
      <c r="A37" s="3">
        <v>26</v>
      </c>
      <c r="B37" s="3" t="s">
        <v>39</v>
      </c>
      <c r="C37" s="4">
        <v>370</v>
      </c>
      <c r="D37" s="4">
        <v>480</v>
      </c>
      <c r="E37" s="4">
        <v>26</v>
      </c>
      <c r="F37" s="4">
        <v>40</v>
      </c>
      <c r="G37" s="4">
        <v>20</v>
      </c>
      <c r="H37" s="4">
        <v>0</v>
      </c>
      <c r="I37" s="4">
        <v>0</v>
      </c>
      <c r="J37" s="4">
        <v>0</v>
      </c>
    </row>
    <row r="38" spans="1:10" ht="15" customHeight="1" thickBot="1" x14ac:dyDescent="0.3">
      <c r="A38" s="18">
        <v>27</v>
      </c>
      <c r="B38" s="18" t="s">
        <v>40</v>
      </c>
      <c r="C38" s="19">
        <v>6840</v>
      </c>
      <c r="D38" s="19">
        <v>5248</v>
      </c>
      <c r="E38" s="19">
        <v>24</v>
      </c>
      <c r="F38" s="19">
        <v>2885</v>
      </c>
      <c r="G38" s="19">
        <v>2256</v>
      </c>
      <c r="H38" s="19">
        <v>4515</v>
      </c>
      <c r="I38" s="19">
        <v>3237</v>
      </c>
      <c r="J38" s="19">
        <v>712</v>
      </c>
    </row>
    <row r="39" spans="1:10" ht="15" customHeight="1" thickBot="1" x14ac:dyDescent="0.3">
      <c r="A39" s="29"/>
      <c r="B39" s="30" t="s">
        <v>34</v>
      </c>
      <c r="C39" s="31">
        <f>SUM(C33:C38)</f>
        <v>7210</v>
      </c>
      <c r="D39" s="31">
        <f t="shared" ref="D39:J39" si="1">SUM(D33:D38)</f>
        <v>5728</v>
      </c>
      <c r="E39" s="31">
        <f t="shared" si="1"/>
        <v>50</v>
      </c>
      <c r="F39" s="31">
        <f t="shared" si="1"/>
        <v>2925</v>
      </c>
      <c r="G39" s="31">
        <f t="shared" si="1"/>
        <v>2276</v>
      </c>
      <c r="H39" s="31">
        <f t="shared" si="1"/>
        <v>4515</v>
      </c>
      <c r="I39" s="31">
        <f t="shared" si="1"/>
        <v>3237</v>
      </c>
      <c r="J39" s="32">
        <f t="shared" si="1"/>
        <v>712</v>
      </c>
    </row>
    <row r="40" spans="1:10" ht="15" customHeight="1" x14ac:dyDescent="0.25">
      <c r="A40" s="22">
        <v>28</v>
      </c>
      <c r="B40" s="22" t="s">
        <v>41</v>
      </c>
      <c r="C40" s="23">
        <v>270</v>
      </c>
      <c r="D40" s="23">
        <v>0</v>
      </c>
      <c r="E40" s="23">
        <v>0</v>
      </c>
      <c r="F40" s="23">
        <v>4</v>
      </c>
      <c r="G40" s="23">
        <v>3</v>
      </c>
      <c r="H40" s="23">
        <v>4</v>
      </c>
      <c r="I40" s="23">
        <v>3</v>
      </c>
      <c r="J40" s="23">
        <v>0</v>
      </c>
    </row>
    <row r="41" spans="1:10" ht="15" customHeight="1" x14ac:dyDescent="0.25">
      <c r="A41" s="3">
        <v>29</v>
      </c>
      <c r="B41" s="3" t="s">
        <v>42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</row>
    <row r="42" spans="1:10" ht="15" customHeight="1" x14ac:dyDescent="0.25">
      <c r="A42" s="3">
        <v>30</v>
      </c>
      <c r="B42" s="3" t="s">
        <v>43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</row>
    <row r="43" spans="1:10" ht="15" customHeight="1" x14ac:dyDescent="0.25">
      <c r="A43" s="3">
        <v>31</v>
      </c>
      <c r="B43" s="3" t="s">
        <v>44</v>
      </c>
      <c r="C43" s="4">
        <v>320</v>
      </c>
      <c r="D43" s="4">
        <v>628</v>
      </c>
      <c r="E43" s="4">
        <v>35</v>
      </c>
      <c r="F43" s="4">
        <v>173</v>
      </c>
      <c r="G43" s="4">
        <v>191</v>
      </c>
      <c r="H43" s="4">
        <v>153</v>
      </c>
      <c r="I43" s="4">
        <v>131</v>
      </c>
      <c r="J43" s="4">
        <v>0</v>
      </c>
    </row>
    <row r="44" spans="1:10" ht="15" customHeight="1" x14ac:dyDescent="0.25">
      <c r="A44" s="3">
        <v>32</v>
      </c>
      <c r="B44" s="3" t="s">
        <v>45</v>
      </c>
      <c r="C44" s="4">
        <v>410</v>
      </c>
      <c r="D44" s="4">
        <v>1449</v>
      </c>
      <c r="E44" s="4">
        <v>2</v>
      </c>
      <c r="F44" s="4">
        <v>6341</v>
      </c>
      <c r="G44" s="4">
        <v>3885</v>
      </c>
      <c r="H44" s="4">
        <v>6341</v>
      </c>
      <c r="I44" s="4">
        <v>3885</v>
      </c>
      <c r="J44" s="4">
        <v>32</v>
      </c>
    </row>
    <row r="45" spans="1:10" ht="15" customHeight="1" x14ac:dyDescent="0.25">
      <c r="A45" s="3">
        <v>33</v>
      </c>
      <c r="B45" s="3" t="s">
        <v>46</v>
      </c>
      <c r="C45" s="4">
        <v>70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</row>
    <row r="46" spans="1:10" ht="15" customHeight="1" x14ac:dyDescent="0.25">
      <c r="A46" s="3">
        <v>34</v>
      </c>
      <c r="B46" s="3" t="s">
        <v>47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</row>
    <row r="47" spans="1:10" ht="15" customHeight="1" x14ac:dyDescent="0.25">
      <c r="A47" s="3">
        <v>35</v>
      </c>
      <c r="B47" s="3" t="s">
        <v>48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</row>
    <row r="48" spans="1:10" ht="15" customHeight="1" x14ac:dyDescent="0.25">
      <c r="A48" s="3">
        <v>36</v>
      </c>
      <c r="B48" s="3" t="s">
        <v>49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</row>
    <row r="49" spans="1:10" ht="15" customHeight="1" x14ac:dyDescent="0.25">
      <c r="A49" s="3">
        <v>37</v>
      </c>
      <c r="B49" s="3" t="s">
        <v>50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</row>
    <row r="50" spans="1:10" ht="15" customHeight="1" x14ac:dyDescent="0.25">
      <c r="A50" s="3">
        <v>38</v>
      </c>
      <c r="B50" s="3" t="s">
        <v>51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1:10" ht="15" customHeight="1" x14ac:dyDescent="0.25">
      <c r="A51" s="3">
        <v>39</v>
      </c>
      <c r="B51" s="3" t="s">
        <v>52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</row>
    <row r="52" spans="1:10" ht="15" customHeight="1" x14ac:dyDescent="0.25">
      <c r="A52" s="3">
        <v>40</v>
      </c>
      <c r="B52" s="3" t="s">
        <v>53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</row>
    <row r="53" spans="1:10" ht="15" customHeight="1" x14ac:dyDescent="0.25">
      <c r="A53" s="3">
        <v>41</v>
      </c>
      <c r="B53" s="3" t="s">
        <v>54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</row>
    <row r="54" spans="1:10" ht="15" customHeight="1" x14ac:dyDescent="0.25">
      <c r="A54" s="3">
        <v>42</v>
      </c>
      <c r="B54" s="3" t="s">
        <v>55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</row>
    <row r="55" spans="1:10" ht="15" customHeight="1" x14ac:dyDescent="0.25">
      <c r="A55" s="3">
        <v>43</v>
      </c>
      <c r="B55" s="3" t="s">
        <v>56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</row>
    <row r="56" spans="1:10" ht="15" customHeight="1" x14ac:dyDescent="0.25">
      <c r="A56" s="3">
        <v>44</v>
      </c>
      <c r="B56" s="3" t="s">
        <v>57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</row>
    <row r="57" spans="1:10" ht="15" customHeight="1" x14ac:dyDescent="0.25">
      <c r="A57" s="3">
        <v>45</v>
      </c>
      <c r="B57" s="3" t="s">
        <v>58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</row>
    <row r="58" spans="1:10" ht="15" customHeight="1" thickBot="1" x14ac:dyDescent="0.3">
      <c r="A58" s="18">
        <v>46</v>
      </c>
      <c r="B58" s="18" t="s">
        <v>297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</row>
    <row r="59" spans="1:10" ht="15" customHeight="1" thickBot="1" x14ac:dyDescent="0.3">
      <c r="A59" s="29"/>
      <c r="B59" s="30" t="s">
        <v>34</v>
      </c>
      <c r="C59" s="31">
        <f>SUM(C40:C58)</f>
        <v>1070</v>
      </c>
      <c r="D59" s="31">
        <f t="shared" ref="D59:J59" si="2">SUM(D40:D58)</f>
        <v>2077</v>
      </c>
      <c r="E59" s="31">
        <f t="shared" si="2"/>
        <v>37</v>
      </c>
      <c r="F59" s="31">
        <f t="shared" si="2"/>
        <v>6518</v>
      </c>
      <c r="G59" s="31">
        <f t="shared" si="2"/>
        <v>4079</v>
      </c>
      <c r="H59" s="31">
        <f t="shared" si="2"/>
        <v>6498</v>
      </c>
      <c r="I59" s="31">
        <f t="shared" si="2"/>
        <v>4019</v>
      </c>
      <c r="J59" s="32">
        <f t="shared" si="2"/>
        <v>32</v>
      </c>
    </row>
    <row r="60" spans="1:10" ht="15" customHeight="1" x14ac:dyDescent="0.25">
      <c r="A60" s="22">
        <v>47</v>
      </c>
      <c r="B60" s="22" t="s">
        <v>59</v>
      </c>
      <c r="C60" s="23">
        <v>1547</v>
      </c>
      <c r="D60" s="23">
        <v>5280</v>
      </c>
      <c r="E60" s="23">
        <v>824</v>
      </c>
      <c r="F60" s="23">
        <v>2260</v>
      </c>
      <c r="G60" s="23">
        <v>1276</v>
      </c>
      <c r="H60" s="23">
        <v>10112</v>
      </c>
      <c r="I60" s="23">
        <v>3488</v>
      </c>
      <c r="J60" s="23">
        <v>292</v>
      </c>
    </row>
    <row r="61" spans="1:10" ht="15" customHeight="1" x14ac:dyDescent="0.25">
      <c r="A61" s="3">
        <v>48</v>
      </c>
      <c r="B61" s="3" t="s">
        <v>60</v>
      </c>
      <c r="C61" s="4">
        <v>3880</v>
      </c>
      <c r="D61" s="4">
        <v>17230</v>
      </c>
      <c r="E61" s="4">
        <v>1942</v>
      </c>
      <c r="F61" s="4">
        <v>1688</v>
      </c>
      <c r="G61" s="4">
        <v>295</v>
      </c>
      <c r="H61" s="4">
        <v>10773</v>
      </c>
      <c r="I61" s="4">
        <v>2706</v>
      </c>
      <c r="J61" s="4">
        <v>859</v>
      </c>
    </row>
    <row r="62" spans="1:10" ht="15" customHeight="1" thickBot="1" x14ac:dyDescent="0.3">
      <c r="A62" s="18">
        <v>49</v>
      </c>
      <c r="B62" s="18" t="s">
        <v>61</v>
      </c>
      <c r="C62" s="19">
        <v>2780</v>
      </c>
      <c r="D62" s="19">
        <v>7923</v>
      </c>
      <c r="E62" s="19">
        <v>0</v>
      </c>
      <c r="F62" s="19">
        <v>3162</v>
      </c>
      <c r="G62" s="19">
        <v>2372</v>
      </c>
      <c r="H62" s="19">
        <v>14253</v>
      </c>
      <c r="I62" s="19">
        <v>9114</v>
      </c>
      <c r="J62" s="19">
        <v>273.42</v>
      </c>
    </row>
    <row r="63" spans="1:10" ht="15" customHeight="1" thickBot="1" x14ac:dyDescent="0.3">
      <c r="A63" s="29"/>
      <c r="B63" s="30" t="s">
        <v>34</v>
      </c>
      <c r="C63" s="31">
        <f>SUM(C60:C62)</f>
        <v>8207</v>
      </c>
      <c r="D63" s="31">
        <f t="shared" ref="D63:J63" si="3">SUM(D60:D62)</f>
        <v>30433</v>
      </c>
      <c r="E63" s="31">
        <f t="shared" si="3"/>
        <v>2766</v>
      </c>
      <c r="F63" s="31">
        <f t="shared" si="3"/>
        <v>7110</v>
      </c>
      <c r="G63" s="31">
        <f t="shared" si="3"/>
        <v>3943</v>
      </c>
      <c r="H63" s="31">
        <f t="shared" si="3"/>
        <v>35138</v>
      </c>
      <c r="I63" s="31">
        <f t="shared" si="3"/>
        <v>15308</v>
      </c>
      <c r="J63" s="32">
        <f t="shared" si="3"/>
        <v>1424.42</v>
      </c>
    </row>
    <row r="64" spans="1:10" ht="15" customHeight="1" x14ac:dyDescent="0.25">
      <c r="A64" s="22">
        <v>50</v>
      </c>
      <c r="B64" s="22" t="s">
        <v>62</v>
      </c>
      <c r="C64" s="23">
        <v>7670</v>
      </c>
      <c r="D64" s="23">
        <v>17340</v>
      </c>
      <c r="E64" s="23">
        <v>266</v>
      </c>
      <c r="F64" s="23">
        <v>580</v>
      </c>
      <c r="G64" s="23">
        <v>245</v>
      </c>
      <c r="H64" s="23">
        <v>575</v>
      </c>
      <c r="I64" s="23">
        <v>725</v>
      </c>
      <c r="J64" s="23">
        <v>245</v>
      </c>
    </row>
    <row r="65" spans="1:10" s="16" customFormat="1" ht="15" customHeight="1" thickBot="1" x14ac:dyDescent="0.3">
      <c r="A65" s="84">
        <v>51</v>
      </c>
      <c r="B65" s="84" t="s">
        <v>63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85">
        <v>0</v>
      </c>
    </row>
    <row r="66" spans="1:10" ht="15" customHeight="1" thickBot="1" x14ac:dyDescent="0.3">
      <c r="A66" s="29"/>
      <c r="B66" s="30" t="s">
        <v>34</v>
      </c>
      <c r="C66" s="31">
        <f>SUM(C64:C65)</f>
        <v>7670</v>
      </c>
      <c r="D66" s="31">
        <f t="shared" ref="D66:J66" si="4">SUM(D64:D65)</f>
        <v>17340</v>
      </c>
      <c r="E66" s="31">
        <f t="shared" si="4"/>
        <v>266</v>
      </c>
      <c r="F66" s="31">
        <f t="shared" si="4"/>
        <v>580</v>
      </c>
      <c r="G66" s="31">
        <f t="shared" si="4"/>
        <v>245</v>
      </c>
      <c r="H66" s="31">
        <f t="shared" si="4"/>
        <v>575</v>
      </c>
      <c r="I66" s="31">
        <f t="shared" si="4"/>
        <v>725</v>
      </c>
      <c r="J66" s="32">
        <f t="shared" si="4"/>
        <v>245</v>
      </c>
    </row>
    <row r="67" spans="1:10" ht="15.75" thickBot="1" x14ac:dyDescent="0.3">
      <c r="A67" s="276" t="s">
        <v>11</v>
      </c>
      <c r="B67" s="277"/>
      <c r="C67" s="25">
        <f>C66+C63+C59+C39+C32</f>
        <v>36429</v>
      </c>
      <c r="D67" s="25">
        <f t="shared" ref="D67:J67" si="5">D66+D63+D59+D39+D32</f>
        <v>66780.899999999994</v>
      </c>
      <c r="E67" s="25">
        <f t="shared" si="5"/>
        <v>4917</v>
      </c>
      <c r="F67" s="25">
        <f t="shared" si="5"/>
        <v>24973</v>
      </c>
      <c r="G67" s="25">
        <f t="shared" si="5"/>
        <v>36115667</v>
      </c>
      <c r="H67" s="25">
        <f t="shared" si="5"/>
        <v>71781</v>
      </c>
      <c r="I67" s="25">
        <f t="shared" si="5"/>
        <v>20029076</v>
      </c>
      <c r="J67" s="26">
        <f t="shared" si="5"/>
        <v>6015.48</v>
      </c>
    </row>
  </sheetData>
  <mergeCells count="16">
    <mergeCell ref="A1:J1"/>
    <mergeCell ref="A2:J2"/>
    <mergeCell ref="A4:J4"/>
    <mergeCell ref="A5:J5"/>
    <mergeCell ref="A67:B67"/>
    <mergeCell ref="AC6:AP6"/>
    <mergeCell ref="A8:A9"/>
    <mergeCell ref="B8:B9"/>
    <mergeCell ref="C8:C9"/>
    <mergeCell ref="D8:D9"/>
    <mergeCell ref="E8:E9"/>
    <mergeCell ref="F8:G8"/>
    <mergeCell ref="H8:I8"/>
    <mergeCell ref="J8:J9"/>
    <mergeCell ref="O6:AB6"/>
    <mergeCell ref="A6:J6"/>
  </mergeCells>
  <pageMargins left="0.7" right="0.7" top="0.75" bottom="0.75" header="0.3" footer="0.3"/>
  <pageSetup scale="66" orientation="portrait" r:id="rId1"/>
  <colBreaks count="1" manualBreakCount="1">
    <brk id="10" max="1048575" man="1"/>
  </colBreaks>
  <drawing r:id="rId2"/>
  <legacyDrawing r:id="rId3"/>
  <controls>
    <mc:AlternateContent xmlns:mc="http://schemas.openxmlformats.org/markup-compatibility/2006">
      <mc:Choice Requires="x14">
        <control shapeId="21505" r:id="rId4" name="Control 1">
          <controlPr defaultSize="0" r:id="rId5">
            <anchor moveWithCells="1">
              <from>
                <xdr:col>28</xdr:col>
                <xdr:colOff>0</xdr:colOff>
                <xdr:row>5</xdr:row>
                <xdr:rowOff>0</xdr:rowOff>
              </from>
              <to>
                <xdr:col>29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21505" r:id="rId4" name="Control 1"/>
      </mc:Fallback>
    </mc:AlternateContent>
    <mc:AlternateContent xmlns:mc="http://schemas.openxmlformats.org/markup-compatibility/2006">
      <mc:Choice Requires="x14">
        <control shapeId="21506" r:id="rId6" name="Control 2">
          <controlPr defaultSize="0" r:id="rId5">
            <anchor moveWithCells="1">
              <from>
                <xdr:col>28</xdr:col>
                <xdr:colOff>0</xdr:colOff>
                <xdr:row>39</xdr:row>
                <xdr:rowOff>0</xdr:rowOff>
              </from>
              <to>
                <xdr:col>29</xdr:col>
                <xdr:colOff>76200</xdr:colOff>
                <xdr:row>40</xdr:row>
                <xdr:rowOff>38100</xdr:rowOff>
              </to>
            </anchor>
          </controlPr>
        </control>
      </mc:Choice>
      <mc:Fallback>
        <control shapeId="21506" r:id="rId6" name="Control 2"/>
      </mc:Fallback>
    </mc:AlternateContent>
  </controls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/>
  <dimension ref="A1:AP66"/>
  <sheetViews>
    <sheetView view="pageBreakPreview" topLeftCell="A2" zoomScale="60" workbookViewId="0">
      <pane ySplit="7" topLeftCell="A9" activePane="bottomLeft" state="frozen"/>
      <selection activeCell="A2" sqref="A2"/>
      <selection pane="bottomLeft" activeCell="N54" sqref="N54"/>
    </sheetView>
  </sheetViews>
  <sheetFormatPr defaultRowHeight="15" x14ac:dyDescent="0.25"/>
  <cols>
    <col min="1" max="1" width="6.28515625" customWidth="1"/>
    <col min="2" max="2" width="25.42578125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7"/>
      <c r="K1" s="7"/>
      <c r="L1" s="7"/>
      <c r="M1" s="7"/>
      <c r="N1" s="7"/>
    </row>
    <row r="2" spans="1:42" ht="15" customHeight="1" x14ac:dyDescent="0.25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7"/>
      <c r="K2" s="7"/>
      <c r="L2" s="7"/>
      <c r="M2" s="7"/>
      <c r="N2" s="7"/>
    </row>
    <row r="3" spans="1:42" x14ac:dyDescent="0.25">
      <c r="A3" s="1"/>
    </row>
    <row r="4" spans="1:42" ht="15" customHeight="1" x14ac:dyDescent="0.25">
      <c r="A4" s="288" t="s">
        <v>182</v>
      </c>
      <c r="B4" s="288"/>
      <c r="C4" s="288"/>
      <c r="D4" s="288"/>
      <c r="E4" s="288"/>
      <c r="F4" s="288"/>
      <c r="G4" s="288"/>
      <c r="H4" s="288"/>
      <c r="I4" s="288"/>
      <c r="J4" s="8"/>
      <c r="K4" s="8"/>
      <c r="L4" s="8"/>
      <c r="M4" s="8"/>
      <c r="N4" s="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9"/>
      <c r="K5" s="9"/>
      <c r="L5" s="9"/>
      <c r="M5" s="9"/>
      <c r="N5" s="9"/>
    </row>
    <row r="6" spans="1:42" ht="15" customHeight="1" thickBot="1" x14ac:dyDescent="0.3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7"/>
      <c r="K6" s="7"/>
      <c r="L6" s="7"/>
      <c r="M6" s="7"/>
      <c r="N6" s="7"/>
      <c r="O6" s="279" t="s">
        <v>5</v>
      </c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7" spans="1:42" ht="15.75" thickBot="1" x14ac:dyDescent="0.3">
      <c r="I7" s="17" t="s">
        <v>347</v>
      </c>
    </row>
    <row r="8" spans="1:42" ht="75" x14ac:dyDescent="0.25">
      <c r="A8" s="2" t="s">
        <v>6</v>
      </c>
      <c r="B8" s="2" t="s">
        <v>7</v>
      </c>
      <c r="C8" s="2" t="s">
        <v>164</v>
      </c>
      <c r="D8" s="2" t="s">
        <v>183</v>
      </c>
      <c r="E8" s="2" t="s">
        <v>184</v>
      </c>
      <c r="F8" s="2" t="s">
        <v>185</v>
      </c>
      <c r="G8" s="2" t="s">
        <v>186</v>
      </c>
      <c r="H8" s="2" t="s">
        <v>187</v>
      </c>
      <c r="I8" s="2" t="s">
        <v>188</v>
      </c>
    </row>
    <row r="9" spans="1:42" x14ac:dyDescent="0.25">
      <c r="A9" s="5"/>
      <c r="I9" s="6"/>
    </row>
    <row r="10" spans="1:42" ht="15" customHeight="1" x14ac:dyDescent="0.25">
      <c r="A10" s="3">
        <v>1</v>
      </c>
      <c r="B10" s="3" t="s">
        <v>13</v>
      </c>
      <c r="C10" s="4">
        <v>12600</v>
      </c>
      <c r="D10" s="4">
        <v>60406</v>
      </c>
      <c r="E10" s="4">
        <v>91303</v>
      </c>
      <c r="F10" s="4">
        <v>80535</v>
      </c>
      <c r="G10" s="4">
        <v>79742</v>
      </c>
      <c r="H10" s="4">
        <v>86829</v>
      </c>
      <c r="I10" s="4">
        <v>26338</v>
      </c>
    </row>
    <row r="11" spans="1:42" s="16" customFormat="1" ht="15" customHeight="1" x14ac:dyDescent="0.25">
      <c r="A11" s="12">
        <v>2</v>
      </c>
      <c r="B11" s="12" t="s">
        <v>14</v>
      </c>
      <c r="C11" s="14">
        <v>0</v>
      </c>
      <c r="D11" s="14">
        <v>1165</v>
      </c>
      <c r="E11" s="14">
        <v>1165</v>
      </c>
      <c r="F11" s="14">
        <v>1043</v>
      </c>
      <c r="G11" s="14">
        <v>1084</v>
      </c>
      <c r="H11" s="14">
        <v>1165</v>
      </c>
      <c r="I11" s="14">
        <v>0</v>
      </c>
    </row>
    <row r="12" spans="1:42" s="16" customFormat="1" ht="15" customHeight="1" x14ac:dyDescent="0.25">
      <c r="A12" s="12">
        <v>3</v>
      </c>
      <c r="B12" s="12" t="s">
        <v>15</v>
      </c>
      <c r="C12" s="14">
        <v>5250</v>
      </c>
      <c r="D12" s="14">
        <v>2797</v>
      </c>
      <c r="E12" s="14">
        <v>19429</v>
      </c>
      <c r="F12" s="14">
        <v>16332.92</v>
      </c>
      <c r="G12" s="14">
        <v>41415</v>
      </c>
      <c r="H12" s="14">
        <v>10294</v>
      </c>
      <c r="I12" s="14">
        <v>24891</v>
      </c>
    </row>
    <row r="13" spans="1:42" ht="15" customHeight="1" x14ac:dyDescent="0.25">
      <c r="A13" s="3">
        <v>4</v>
      </c>
      <c r="B13" s="3" t="s">
        <v>16</v>
      </c>
      <c r="C13" s="4">
        <v>42000</v>
      </c>
      <c r="D13" s="4">
        <v>122466</v>
      </c>
      <c r="E13" s="4">
        <v>211591</v>
      </c>
      <c r="F13" s="4">
        <v>211591</v>
      </c>
      <c r="G13" s="4">
        <v>549931</v>
      </c>
      <c r="H13" s="4">
        <v>301117</v>
      </c>
      <c r="I13" s="4">
        <v>301117</v>
      </c>
    </row>
    <row r="14" spans="1:42" ht="15" customHeight="1" x14ac:dyDescent="0.25">
      <c r="A14" s="3">
        <v>5</v>
      </c>
      <c r="B14" s="3" t="s">
        <v>17</v>
      </c>
      <c r="C14" s="4">
        <v>14200</v>
      </c>
      <c r="D14" s="4">
        <v>16055</v>
      </c>
      <c r="E14" s="4">
        <v>27375</v>
      </c>
      <c r="F14" s="4">
        <v>33738</v>
      </c>
      <c r="G14" s="4">
        <v>56572</v>
      </c>
      <c r="H14" s="4">
        <v>41526</v>
      </c>
      <c r="I14" s="4">
        <v>16383</v>
      </c>
    </row>
    <row r="15" spans="1:42" s="16" customFormat="1" ht="15" customHeight="1" x14ac:dyDescent="0.25">
      <c r="A15" s="12">
        <v>6</v>
      </c>
      <c r="B15" s="12" t="s">
        <v>18</v>
      </c>
      <c r="C15" s="14">
        <v>2200</v>
      </c>
      <c r="D15" s="14">
        <v>3246</v>
      </c>
      <c r="E15" s="14">
        <v>10456</v>
      </c>
      <c r="F15" s="14">
        <v>10456</v>
      </c>
      <c r="G15" s="14">
        <v>23154</v>
      </c>
      <c r="H15" s="14">
        <v>13003</v>
      </c>
      <c r="I15" s="14">
        <v>13003</v>
      </c>
    </row>
    <row r="16" spans="1:42" ht="15" customHeight="1" x14ac:dyDescent="0.25">
      <c r="A16" s="3">
        <v>7</v>
      </c>
      <c r="B16" s="3" t="s">
        <v>19</v>
      </c>
      <c r="C16" s="4">
        <v>32000</v>
      </c>
      <c r="D16" s="4">
        <v>74522</v>
      </c>
      <c r="E16" s="4">
        <v>146474</v>
      </c>
      <c r="F16" s="4">
        <v>147705</v>
      </c>
      <c r="G16" s="4">
        <v>275586</v>
      </c>
      <c r="H16" s="4">
        <v>399556</v>
      </c>
      <c r="I16" s="4">
        <v>209568</v>
      </c>
    </row>
    <row r="17" spans="1:9" s="16" customFormat="1" ht="15" customHeight="1" x14ac:dyDescent="0.25">
      <c r="A17" s="12">
        <v>8</v>
      </c>
      <c r="B17" s="12" t="s">
        <v>20</v>
      </c>
      <c r="C17" s="14">
        <v>0</v>
      </c>
      <c r="D17" s="14">
        <v>442</v>
      </c>
      <c r="E17" s="14">
        <v>1446</v>
      </c>
      <c r="F17" s="14">
        <v>1068</v>
      </c>
      <c r="G17" s="14">
        <v>1068</v>
      </c>
      <c r="H17" s="14">
        <v>3282</v>
      </c>
      <c r="I17" s="14">
        <v>3282</v>
      </c>
    </row>
    <row r="18" spans="1:9" ht="15" customHeight="1" x14ac:dyDescent="0.25">
      <c r="A18" s="3">
        <v>9</v>
      </c>
      <c r="B18" s="3" t="s">
        <v>21</v>
      </c>
      <c r="C18" s="4">
        <v>1600</v>
      </c>
      <c r="D18" s="4">
        <v>980</v>
      </c>
      <c r="E18" s="4">
        <v>2760</v>
      </c>
      <c r="F18" s="4">
        <v>1932</v>
      </c>
      <c r="G18" s="4">
        <v>13279</v>
      </c>
      <c r="H18" s="4">
        <v>7141</v>
      </c>
      <c r="I18" s="4">
        <v>6641</v>
      </c>
    </row>
    <row r="19" spans="1:9" ht="15" customHeight="1" x14ac:dyDescent="0.25">
      <c r="A19" s="3">
        <v>10</v>
      </c>
      <c r="B19" s="3" t="s">
        <v>22</v>
      </c>
      <c r="C19" s="4">
        <v>22</v>
      </c>
      <c r="D19" s="4">
        <v>2952</v>
      </c>
      <c r="E19" s="4">
        <v>0</v>
      </c>
      <c r="F19" s="4">
        <v>9628.6200000000008</v>
      </c>
      <c r="G19" s="4">
        <v>9293</v>
      </c>
      <c r="H19" s="4">
        <v>3959</v>
      </c>
      <c r="I19" s="4">
        <v>0</v>
      </c>
    </row>
    <row r="20" spans="1:9" ht="15" customHeight="1" x14ac:dyDescent="0.25">
      <c r="A20" s="3">
        <v>11</v>
      </c>
      <c r="B20" s="3" t="s">
        <v>23</v>
      </c>
      <c r="C20" s="4">
        <v>450</v>
      </c>
      <c r="D20" s="4">
        <v>896</v>
      </c>
      <c r="E20" s="4">
        <v>3500</v>
      </c>
      <c r="F20" s="4">
        <v>3500</v>
      </c>
      <c r="G20" s="4">
        <v>3406</v>
      </c>
      <c r="H20" s="4">
        <v>1986</v>
      </c>
      <c r="I20" s="4">
        <v>1986</v>
      </c>
    </row>
    <row r="21" spans="1:9" ht="15" customHeight="1" x14ac:dyDescent="0.25">
      <c r="A21" s="3">
        <v>12</v>
      </c>
      <c r="B21" s="3" t="s">
        <v>24</v>
      </c>
      <c r="C21" s="4">
        <v>100</v>
      </c>
      <c r="D21" s="4">
        <v>32</v>
      </c>
      <c r="E21" s="4">
        <v>75</v>
      </c>
      <c r="F21" s="4">
        <v>74.73</v>
      </c>
      <c r="G21" s="4">
        <v>1188</v>
      </c>
      <c r="H21" s="4">
        <v>668</v>
      </c>
      <c r="I21" s="4">
        <v>0</v>
      </c>
    </row>
    <row r="22" spans="1:9" ht="15" customHeight="1" x14ac:dyDescent="0.25">
      <c r="A22" s="3">
        <v>13</v>
      </c>
      <c r="B22" s="3" t="s">
        <v>25</v>
      </c>
      <c r="C22" s="4">
        <v>7400</v>
      </c>
      <c r="D22" s="4">
        <v>829</v>
      </c>
      <c r="E22" s="4">
        <v>1844</v>
      </c>
      <c r="F22" s="4">
        <v>1330</v>
      </c>
      <c r="G22" s="4">
        <v>16411</v>
      </c>
      <c r="H22" s="4">
        <v>10559</v>
      </c>
      <c r="I22" s="4">
        <v>7900</v>
      </c>
    </row>
    <row r="23" spans="1:9" ht="15" customHeight="1" x14ac:dyDescent="0.25">
      <c r="A23" s="3">
        <v>14</v>
      </c>
      <c r="B23" s="3" t="s">
        <v>26</v>
      </c>
      <c r="C23" s="4">
        <v>2200</v>
      </c>
      <c r="D23" s="4">
        <v>637</v>
      </c>
      <c r="E23" s="4">
        <v>1585</v>
      </c>
      <c r="F23" s="4">
        <v>1532.87</v>
      </c>
      <c r="G23" s="4">
        <v>7009</v>
      </c>
      <c r="H23" s="4">
        <v>3718</v>
      </c>
      <c r="I23" s="4">
        <v>0</v>
      </c>
    </row>
    <row r="24" spans="1:9" ht="15" customHeight="1" x14ac:dyDescent="0.25">
      <c r="A24" s="3">
        <v>15</v>
      </c>
      <c r="B24" s="3" t="s">
        <v>27</v>
      </c>
      <c r="C24" s="4">
        <v>16000</v>
      </c>
      <c r="D24" s="4">
        <v>29930</v>
      </c>
      <c r="E24" s="4">
        <v>63888</v>
      </c>
      <c r="F24" s="4">
        <v>149118</v>
      </c>
      <c r="G24" s="4">
        <v>172452</v>
      </c>
      <c r="H24" s="4">
        <v>208066</v>
      </c>
      <c r="I24" s="4">
        <v>208066</v>
      </c>
    </row>
    <row r="25" spans="1:9" ht="15" customHeight="1" x14ac:dyDescent="0.25">
      <c r="A25" s="3">
        <v>16</v>
      </c>
      <c r="B25" s="3" t="s">
        <v>28</v>
      </c>
      <c r="C25" s="4">
        <v>1200</v>
      </c>
      <c r="D25" s="4">
        <v>402</v>
      </c>
      <c r="E25" s="4">
        <v>660</v>
      </c>
      <c r="F25" s="4">
        <v>660</v>
      </c>
      <c r="G25" s="4">
        <v>6703</v>
      </c>
      <c r="H25" s="4">
        <v>6703</v>
      </c>
      <c r="I25" s="4">
        <v>6703</v>
      </c>
    </row>
    <row r="26" spans="1:9" s="16" customFormat="1" ht="15" customHeight="1" x14ac:dyDescent="0.25">
      <c r="A26" s="12">
        <v>17</v>
      </c>
      <c r="B26" s="12" t="s">
        <v>29</v>
      </c>
      <c r="C26" s="14">
        <v>7500</v>
      </c>
      <c r="D26" s="14">
        <v>16326</v>
      </c>
      <c r="E26" s="14">
        <v>10246</v>
      </c>
      <c r="F26" s="14">
        <v>10109</v>
      </c>
      <c r="G26" s="14">
        <v>72365</v>
      </c>
      <c r="H26" s="14">
        <v>59863</v>
      </c>
      <c r="I26" s="14">
        <v>0</v>
      </c>
    </row>
    <row r="27" spans="1:9" ht="15" customHeight="1" x14ac:dyDescent="0.25">
      <c r="A27" s="3">
        <v>18</v>
      </c>
      <c r="B27" s="3" t="s">
        <v>30</v>
      </c>
      <c r="C27" s="4">
        <v>22150</v>
      </c>
      <c r="D27" s="4">
        <v>20376</v>
      </c>
      <c r="E27" s="4">
        <v>38859</v>
      </c>
      <c r="F27" s="4">
        <v>38210.03</v>
      </c>
      <c r="G27" s="4">
        <v>126756</v>
      </c>
      <c r="H27" s="4">
        <v>75662</v>
      </c>
      <c r="I27" s="4">
        <v>75662</v>
      </c>
    </row>
    <row r="28" spans="1:9" ht="15" customHeight="1" x14ac:dyDescent="0.25">
      <c r="A28" s="3">
        <v>19</v>
      </c>
      <c r="B28" s="3" t="s">
        <v>31</v>
      </c>
      <c r="C28" s="4">
        <v>0</v>
      </c>
      <c r="D28" s="4">
        <v>9</v>
      </c>
      <c r="E28" s="4">
        <v>30</v>
      </c>
      <c r="F28" s="4">
        <v>30</v>
      </c>
      <c r="G28" s="4">
        <v>28</v>
      </c>
      <c r="H28" s="4">
        <v>9</v>
      </c>
      <c r="I28" s="4">
        <v>9</v>
      </c>
    </row>
    <row r="29" spans="1:9" s="16" customFormat="1" ht="15" customHeight="1" x14ac:dyDescent="0.25">
      <c r="A29" s="12">
        <v>20</v>
      </c>
      <c r="B29" s="12" t="s">
        <v>32</v>
      </c>
      <c r="C29" s="14">
        <v>270</v>
      </c>
      <c r="D29" s="14">
        <v>2858</v>
      </c>
      <c r="E29" s="14">
        <v>3918</v>
      </c>
      <c r="F29" s="14">
        <v>3918</v>
      </c>
      <c r="G29" s="14">
        <v>3918</v>
      </c>
      <c r="H29" s="14">
        <v>0</v>
      </c>
      <c r="I29" s="14">
        <v>3918</v>
      </c>
    </row>
    <row r="30" spans="1:9" ht="15" customHeight="1" thickBot="1" x14ac:dyDescent="0.3">
      <c r="A30" s="18">
        <v>21</v>
      </c>
      <c r="B30" s="18" t="s">
        <v>33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" customHeight="1" thickBot="1" x14ac:dyDescent="0.3">
      <c r="A31" s="29"/>
      <c r="B31" s="30" t="s">
        <v>34</v>
      </c>
      <c r="C31" s="31">
        <f>SUM(C10:C30)</f>
        <v>167142</v>
      </c>
      <c r="D31" s="31">
        <f t="shared" ref="D31:I31" si="0">SUM(D10:D30)</f>
        <v>357326</v>
      </c>
      <c r="E31" s="31">
        <f t="shared" si="0"/>
        <v>636604</v>
      </c>
      <c r="F31" s="31">
        <f t="shared" si="0"/>
        <v>722512.16999999993</v>
      </c>
      <c r="G31" s="31">
        <f t="shared" si="0"/>
        <v>1461360</v>
      </c>
      <c r="H31" s="31">
        <f t="shared" si="0"/>
        <v>1235106</v>
      </c>
      <c r="I31" s="32">
        <f t="shared" si="0"/>
        <v>905467</v>
      </c>
    </row>
    <row r="32" spans="1:9" ht="15" customHeight="1" x14ac:dyDescent="0.25">
      <c r="A32" s="22">
        <v>22</v>
      </c>
      <c r="B32" s="22" t="s">
        <v>35</v>
      </c>
      <c r="C32" s="23">
        <v>20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</row>
    <row r="33" spans="1:9" ht="15" customHeight="1" x14ac:dyDescent="0.25">
      <c r="A33" s="3">
        <v>23</v>
      </c>
      <c r="B33" s="3" t="s">
        <v>36</v>
      </c>
      <c r="C33" s="4">
        <v>20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1:9" ht="15" customHeight="1" x14ac:dyDescent="0.25">
      <c r="A34" s="3">
        <v>24</v>
      </c>
      <c r="B34" s="3" t="s">
        <v>37</v>
      </c>
      <c r="C34" s="4">
        <v>20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ht="15" customHeight="1" x14ac:dyDescent="0.25">
      <c r="A35" s="3">
        <v>25</v>
      </c>
      <c r="B35" s="3" t="s">
        <v>38</v>
      </c>
      <c r="C35" s="4">
        <v>20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</row>
    <row r="36" spans="1:9" ht="15" customHeight="1" x14ac:dyDescent="0.25">
      <c r="A36" s="3">
        <v>26</v>
      </c>
      <c r="B36" s="3" t="s">
        <v>39</v>
      </c>
      <c r="C36" s="4">
        <v>20</v>
      </c>
      <c r="D36" s="4">
        <v>4</v>
      </c>
      <c r="E36" s="4">
        <v>2</v>
      </c>
      <c r="F36" s="4">
        <v>2</v>
      </c>
      <c r="G36" s="4">
        <v>147</v>
      </c>
      <c r="H36" s="4">
        <v>231</v>
      </c>
      <c r="I36" s="4">
        <v>0</v>
      </c>
    </row>
    <row r="37" spans="1:9" ht="15" customHeight="1" thickBot="1" x14ac:dyDescent="0.3">
      <c r="A37" s="18">
        <v>27</v>
      </c>
      <c r="B37" s="18" t="s">
        <v>40</v>
      </c>
      <c r="C37" s="19">
        <v>150000</v>
      </c>
      <c r="D37" s="19">
        <v>481606</v>
      </c>
      <c r="E37" s="19">
        <v>862172</v>
      </c>
      <c r="F37" s="19">
        <v>882172</v>
      </c>
      <c r="G37" s="19">
        <v>866668</v>
      </c>
      <c r="H37" s="19">
        <v>582678</v>
      </c>
      <c r="I37" s="19">
        <v>502844</v>
      </c>
    </row>
    <row r="38" spans="1:9" ht="15" customHeight="1" thickBot="1" x14ac:dyDescent="0.3">
      <c r="A38" s="29"/>
      <c r="B38" s="30" t="s">
        <v>34</v>
      </c>
      <c r="C38" s="31">
        <f>SUM(C32:C37)</f>
        <v>150100</v>
      </c>
      <c r="D38" s="31">
        <f t="shared" ref="D38:I38" si="1">SUM(D32:D37)</f>
        <v>481610</v>
      </c>
      <c r="E38" s="31">
        <f t="shared" si="1"/>
        <v>862174</v>
      </c>
      <c r="F38" s="31">
        <f t="shared" si="1"/>
        <v>882174</v>
      </c>
      <c r="G38" s="31">
        <f t="shared" si="1"/>
        <v>866815</v>
      </c>
      <c r="H38" s="31">
        <f t="shared" si="1"/>
        <v>582909</v>
      </c>
      <c r="I38" s="32">
        <f t="shared" si="1"/>
        <v>502844</v>
      </c>
    </row>
    <row r="39" spans="1:9" ht="15" customHeight="1" x14ac:dyDescent="0.25">
      <c r="A39" s="22">
        <v>28</v>
      </c>
      <c r="B39" s="22" t="s">
        <v>41</v>
      </c>
      <c r="C39" s="23">
        <v>10000</v>
      </c>
      <c r="D39" s="23">
        <v>625</v>
      </c>
      <c r="E39" s="23">
        <v>4323</v>
      </c>
      <c r="F39" s="23">
        <v>4142.37</v>
      </c>
      <c r="G39" s="23">
        <v>8191</v>
      </c>
      <c r="H39" s="23">
        <v>1844</v>
      </c>
      <c r="I39" s="23">
        <v>0</v>
      </c>
    </row>
    <row r="40" spans="1:9" ht="15" customHeight="1" x14ac:dyDescent="0.25">
      <c r="A40" s="3">
        <v>29</v>
      </c>
      <c r="B40" s="3" t="s">
        <v>42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 ht="15" customHeight="1" x14ac:dyDescent="0.25">
      <c r="A41" s="3">
        <v>30</v>
      </c>
      <c r="B41" s="3" t="s">
        <v>43</v>
      </c>
      <c r="C41" s="4">
        <v>30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</row>
    <row r="42" spans="1:9" s="16" customFormat="1" ht="15" customHeight="1" x14ac:dyDescent="0.25">
      <c r="A42" s="12">
        <v>31</v>
      </c>
      <c r="B42" s="12" t="s">
        <v>44</v>
      </c>
      <c r="C42" s="14">
        <v>10000</v>
      </c>
      <c r="D42" s="14">
        <v>35330</v>
      </c>
      <c r="E42" s="14">
        <v>115853</v>
      </c>
      <c r="F42" s="14">
        <v>115853</v>
      </c>
      <c r="G42" s="14">
        <v>186668</v>
      </c>
      <c r="H42" s="14">
        <v>35330</v>
      </c>
      <c r="I42" s="14">
        <v>0</v>
      </c>
    </row>
    <row r="43" spans="1:9" s="16" customFormat="1" ht="15" customHeight="1" x14ac:dyDescent="0.25">
      <c r="A43" s="12">
        <v>32</v>
      </c>
      <c r="B43" s="12" t="s">
        <v>45</v>
      </c>
      <c r="C43" s="14">
        <v>10000</v>
      </c>
      <c r="D43" s="14">
        <v>41974</v>
      </c>
      <c r="E43" s="14">
        <v>62029</v>
      </c>
      <c r="F43" s="14">
        <v>62029.08</v>
      </c>
      <c r="G43" s="14">
        <v>71814</v>
      </c>
      <c r="H43" s="14">
        <v>44244</v>
      </c>
      <c r="I43" s="14">
        <v>0</v>
      </c>
    </row>
    <row r="44" spans="1:9" ht="15" customHeight="1" x14ac:dyDescent="0.25">
      <c r="A44" s="3">
        <v>33</v>
      </c>
      <c r="B44" s="3" t="s">
        <v>46</v>
      </c>
      <c r="C44" s="4">
        <v>1400</v>
      </c>
      <c r="D44" s="4">
        <v>73</v>
      </c>
      <c r="E44" s="4">
        <v>513</v>
      </c>
      <c r="F44" s="4">
        <v>1232.33</v>
      </c>
      <c r="G44" s="4">
        <v>528</v>
      </c>
      <c r="H44" s="4">
        <v>87</v>
      </c>
      <c r="I44" s="4">
        <v>0</v>
      </c>
    </row>
    <row r="45" spans="1:9" ht="15" customHeight="1" x14ac:dyDescent="0.25">
      <c r="A45" s="3">
        <v>34</v>
      </c>
      <c r="B45" s="3" t="s">
        <v>47</v>
      </c>
      <c r="C45" s="4">
        <v>100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1:9" s="16" customFormat="1" ht="15" customHeight="1" x14ac:dyDescent="0.25">
      <c r="A46" s="12">
        <v>35</v>
      </c>
      <c r="B46" s="12" t="s">
        <v>48</v>
      </c>
      <c r="C46" s="14">
        <v>100</v>
      </c>
      <c r="D46" s="14">
        <v>49</v>
      </c>
      <c r="E46" s="14">
        <v>285</v>
      </c>
      <c r="F46" s="14">
        <v>285.05</v>
      </c>
      <c r="G46" s="14">
        <v>2253</v>
      </c>
      <c r="H46" s="14">
        <v>177</v>
      </c>
      <c r="I46" s="14">
        <v>177</v>
      </c>
    </row>
    <row r="47" spans="1:9" ht="15" customHeight="1" x14ac:dyDescent="0.25">
      <c r="A47" s="3">
        <v>36</v>
      </c>
      <c r="B47" s="3" t="s">
        <v>49</v>
      </c>
      <c r="C47" s="4">
        <v>4000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ht="15" customHeight="1" x14ac:dyDescent="0.25">
      <c r="A48" s="3">
        <v>37</v>
      </c>
      <c r="B48" s="3" t="s">
        <v>50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</row>
    <row r="49" spans="1:9" ht="15" customHeight="1" x14ac:dyDescent="0.25">
      <c r="A49" s="3">
        <v>38</v>
      </c>
      <c r="B49" s="3" t="s">
        <v>51</v>
      </c>
      <c r="C49" s="4">
        <v>500</v>
      </c>
      <c r="D49" s="4">
        <v>17</v>
      </c>
      <c r="E49" s="4">
        <v>61</v>
      </c>
      <c r="F49" s="4">
        <v>61.35</v>
      </c>
      <c r="G49" s="4">
        <v>119</v>
      </c>
      <c r="H49" s="4">
        <v>33</v>
      </c>
      <c r="I49" s="4">
        <v>0</v>
      </c>
    </row>
    <row r="50" spans="1:9" ht="15" customHeight="1" x14ac:dyDescent="0.25">
      <c r="A50" s="3">
        <v>39</v>
      </c>
      <c r="B50" s="3" t="s">
        <v>52</v>
      </c>
      <c r="C50" s="4">
        <v>50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1:9" ht="15" customHeight="1" x14ac:dyDescent="0.25">
      <c r="A51" s="3">
        <v>40</v>
      </c>
      <c r="B51" s="3" t="s">
        <v>53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6" customFormat="1" ht="15" customHeight="1" x14ac:dyDescent="0.25">
      <c r="A52" s="12">
        <v>41</v>
      </c>
      <c r="B52" s="12" t="s">
        <v>54</v>
      </c>
      <c r="C52" s="14">
        <v>170</v>
      </c>
      <c r="D52" s="14">
        <v>1243</v>
      </c>
      <c r="E52" s="14">
        <v>11338</v>
      </c>
      <c r="F52" s="14">
        <v>11338</v>
      </c>
      <c r="G52" s="14">
        <v>7486</v>
      </c>
      <c r="H52" s="14">
        <v>1243</v>
      </c>
      <c r="I52" s="14">
        <v>0</v>
      </c>
    </row>
    <row r="53" spans="1:9" ht="15" customHeight="1" x14ac:dyDescent="0.25">
      <c r="A53" s="3">
        <v>42</v>
      </c>
      <c r="B53" s="3" t="s">
        <v>55</v>
      </c>
      <c r="C53" s="4">
        <v>400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</row>
    <row r="54" spans="1:9" ht="15" customHeight="1" x14ac:dyDescent="0.25">
      <c r="A54" s="3">
        <v>43</v>
      </c>
      <c r="B54" s="3" t="s">
        <v>56</v>
      </c>
      <c r="C54" s="4">
        <v>20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</row>
    <row r="55" spans="1:9" ht="15" customHeight="1" x14ac:dyDescent="0.25">
      <c r="A55" s="3">
        <v>44</v>
      </c>
      <c r="B55" s="3" t="s">
        <v>57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ht="15" customHeight="1" x14ac:dyDescent="0.25">
      <c r="A56" s="3">
        <v>45</v>
      </c>
      <c r="B56" s="3" t="s">
        <v>58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</row>
    <row r="57" spans="1:9" ht="15" customHeight="1" thickBot="1" x14ac:dyDescent="0.3">
      <c r="A57" s="18">
        <v>46</v>
      </c>
      <c r="B57" s="18" t="s">
        <v>297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" customHeight="1" thickBot="1" x14ac:dyDescent="0.3">
      <c r="A58" s="29"/>
      <c r="B58" s="30" t="s">
        <v>34</v>
      </c>
      <c r="C58" s="31">
        <f>SUM(C39:C57)</f>
        <v>36770</v>
      </c>
      <c r="D58" s="31">
        <f t="shared" ref="D58:I58" si="2">SUM(D39:D57)</f>
        <v>79311</v>
      </c>
      <c r="E58" s="31">
        <f t="shared" si="2"/>
        <v>194402</v>
      </c>
      <c r="F58" s="31">
        <f t="shared" si="2"/>
        <v>194941.18</v>
      </c>
      <c r="G58" s="31">
        <f t="shared" si="2"/>
        <v>277059</v>
      </c>
      <c r="H58" s="31">
        <f t="shared" si="2"/>
        <v>82958</v>
      </c>
      <c r="I58" s="32">
        <f t="shared" si="2"/>
        <v>177</v>
      </c>
    </row>
    <row r="59" spans="1:9" ht="15" customHeight="1" x14ac:dyDescent="0.25">
      <c r="A59" s="22">
        <v>47</v>
      </c>
      <c r="B59" s="22" t="s">
        <v>59</v>
      </c>
      <c r="C59" s="23">
        <v>46042</v>
      </c>
      <c r="D59" s="23">
        <v>25310</v>
      </c>
      <c r="E59" s="23">
        <v>24162</v>
      </c>
      <c r="F59" s="23">
        <v>18868</v>
      </c>
      <c r="G59" s="23">
        <v>124289</v>
      </c>
      <c r="H59" s="23">
        <v>303691</v>
      </c>
      <c r="I59" s="23">
        <v>200117</v>
      </c>
    </row>
    <row r="60" spans="1:9" ht="15" customHeight="1" x14ac:dyDescent="0.25">
      <c r="A60" s="3">
        <v>48</v>
      </c>
      <c r="B60" s="3" t="s">
        <v>60</v>
      </c>
      <c r="C60" s="4">
        <v>39585</v>
      </c>
      <c r="D60" s="4">
        <v>15100</v>
      </c>
      <c r="E60" s="4">
        <v>20164</v>
      </c>
      <c r="F60" s="4">
        <v>20164</v>
      </c>
      <c r="G60" s="4">
        <v>173933</v>
      </c>
      <c r="H60" s="4">
        <v>296348</v>
      </c>
      <c r="I60" s="4">
        <v>125468</v>
      </c>
    </row>
    <row r="61" spans="1:9" ht="15" customHeight="1" thickBot="1" x14ac:dyDescent="0.3">
      <c r="A61" s="18">
        <v>49</v>
      </c>
      <c r="B61" s="18" t="s">
        <v>61</v>
      </c>
      <c r="C61" s="19">
        <v>32911</v>
      </c>
      <c r="D61" s="19">
        <v>20564</v>
      </c>
      <c r="E61" s="19">
        <v>34033</v>
      </c>
      <c r="F61" s="19">
        <v>28789.66</v>
      </c>
      <c r="G61" s="19">
        <v>238566</v>
      </c>
      <c r="H61" s="19">
        <v>231645</v>
      </c>
      <c r="I61" s="19">
        <v>184715</v>
      </c>
    </row>
    <row r="62" spans="1:9" ht="15" customHeight="1" thickBot="1" x14ac:dyDescent="0.3">
      <c r="A62" s="29"/>
      <c r="B62" s="30" t="s">
        <v>34</v>
      </c>
      <c r="C62" s="31">
        <f>SUM(C59:C61)</f>
        <v>118538</v>
      </c>
      <c r="D62" s="31">
        <f t="shared" ref="D62:I62" si="3">SUM(D59:D61)</f>
        <v>60974</v>
      </c>
      <c r="E62" s="31">
        <f t="shared" si="3"/>
        <v>78359</v>
      </c>
      <c r="F62" s="31">
        <f t="shared" si="3"/>
        <v>67821.66</v>
      </c>
      <c r="G62" s="31">
        <f t="shared" si="3"/>
        <v>536788</v>
      </c>
      <c r="H62" s="31">
        <f t="shared" si="3"/>
        <v>831684</v>
      </c>
      <c r="I62" s="32">
        <f t="shared" si="3"/>
        <v>510300</v>
      </c>
    </row>
    <row r="63" spans="1:9" ht="15" customHeight="1" x14ac:dyDescent="0.25">
      <c r="A63" s="22">
        <v>50</v>
      </c>
      <c r="B63" s="22" t="s">
        <v>62</v>
      </c>
      <c r="C63" s="23">
        <v>600450</v>
      </c>
      <c r="D63" s="23">
        <v>417866</v>
      </c>
      <c r="E63" s="23">
        <v>598896</v>
      </c>
      <c r="F63" s="23">
        <v>1190714</v>
      </c>
      <c r="G63" s="23">
        <v>1327438</v>
      </c>
      <c r="H63" s="23">
        <v>5151829</v>
      </c>
      <c r="I63" s="23">
        <v>1720277</v>
      </c>
    </row>
    <row r="64" spans="1:9" s="16" customFormat="1" ht="15" customHeight="1" thickBot="1" x14ac:dyDescent="0.3">
      <c r="A64" s="84">
        <v>51</v>
      </c>
      <c r="B64" s="84" t="s">
        <v>63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</row>
    <row r="65" spans="1:9" ht="15" customHeight="1" thickBot="1" x14ac:dyDescent="0.3">
      <c r="A65" s="29"/>
      <c r="B65" s="30" t="s">
        <v>34</v>
      </c>
      <c r="C65" s="31">
        <f>SUM(C63:C64)</f>
        <v>600450</v>
      </c>
      <c r="D65" s="31">
        <f t="shared" ref="D65:I65" si="4">SUM(D63:D64)</f>
        <v>417866</v>
      </c>
      <c r="E65" s="31">
        <f t="shared" si="4"/>
        <v>598896</v>
      </c>
      <c r="F65" s="31">
        <f t="shared" si="4"/>
        <v>1190714</v>
      </c>
      <c r="G65" s="31">
        <f t="shared" si="4"/>
        <v>1327438</v>
      </c>
      <c r="H65" s="31">
        <f t="shared" si="4"/>
        <v>5151829</v>
      </c>
      <c r="I65" s="32">
        <f t="shared" si="4"/>
        <v>1720277</v>
      </c>
    </row>
    <row r="66" spans="1:9" ht="15" customHeight="1" thickBot="1" x14ac:dyDescent="0.3">
      <c r="A66" s="276" t="s">
        <v>11</v>
      </c>
      <c r="B66" s="277"/>
      <c r="C66" s="25">
        <f>C65+C62+C58+C38+C31</f>
        <v>1073000</v>
      </c>
      <c r="D66" s="25">
        <f t="shared" ref="D66:I66" si="5">D65+D62+D58+D38+D31</f>
        <v>1397087</v>
      </c>
      <c r="E66" s="25">
        <f t="shared" si="5"/>
        <v>2370435</v>
      </c>
      <c r="F66" s="25">
        <f t="shared" si="5"/>
        <v>3058163.01</v>
      </c>
      <c r="G66" s="25">
        <f t="shared" si="5"/>
        <v>4469460</v>
      </c>
      <c r="H66" s="25">
        <f t="shared" si="5"/>
        <v>7884486</v>
      </c>
      <c r="I66" s="25">
        <f t="shared" si="5"/>
        <v>3639065</v>
      </c>
    </row>
  </sheetData>
  <mergeCells count="8">
    <mergeCell ref="A66:B66"/>
    <mergeCell ref="AC6:AP6"/>
    <mergeCell ref="O6:AB6"/>
    <mergeCell ref="A1:I1"/>
    <mergeCell ref="A2:I2"/>
    <mergeCell ref="A4:I4"/>
    <mergeCell ref="A5:I5"/>
    <mergeCell ref="A6:I6"/>
  </mergeCells>
  <pageMargins left="0.7" right="0.7" top="0.75" bottom="0.75" header="0.3" footer="0.3"/>
  <pageSetup scale="67" orientation="portrait" r:id="rId1"/>
  <colBreaks count="1" manualBreakCount="1">
    <brk id="9" max="1048575" man="1"/>
  </colBreaks>
  <drawing r:id="rId2"/>
  <legacyDrawing r:id="rId3"/>
  <controls>
    <mc:AlternateContent xmlns:mc="http://schemas.openxmlformats.org/markup-compatibility/2006">
      <mc:Choice Requires="x14">
        <control shapeId="22529" r:id="rId4" name="Control 1">
          <controlPr defaultSize="0" autoPict="0" r:id="rId5">
            <anchor moveWithCells="1">
              <from>
                <xdr:col>30</xdr:col>
                <xdr:colOff>342900</xdr:colOff>
                <xdr:row>5</xdr:row>
                <xdr:rowOff>0</xdr:rowOff>
              </from>
              <to>
                <xdr:col>30</xdr:col>
                <xdr:colOff>571500</xdr:colOff>
                <xdr:row>6</xdr:row>
                <xdr:rowOff>38100</xdr:rowOff>
              </to>
            </anchor>
          </controlPr>
        </control>
      </mc:Choice>
      <mc:Fallback>
        <control shapeId="22529" r:id="rId4" name="Control 1"/>
      </mc:Fallback>
    </mc:AlternateContent>
    <mc:AlternateContent xmlns:mc="http://schemas.openxmlformats.org/markup-compatibility/2006">
      <mc:Choice Requires="x14">
        <control shapeId="22530" r:id="rId6" name="Control 2">
          <controlPr defaultSize="0" autoPict="0" r:id="rId5">
            <anchor moveWithCells="1">
              <from>
                <xdr:col>30</xdr:col>
                <xdr:colOff>342900</xdr:colOff>
                <xdr:row>37</xdr:row>
                <xdr:rowOff>104775</xdr:rowOff>
              </from>
              <to>
                <xdr:col>30</xdr:col>
                <xdr:colOff>571500</xdr:colOff>
                <xdr:row>38</xdr:row>
                <xdr:rowOff>142875</xdr:rowOff>
              </to>
            </anchor>
          </controlPr>
        </control>
      </mc:Choice>
      <mc:Fallback>
        <control shapeId="22530" r:id="rId6" name="Control 2"/>
      </mc:Fallback>
    </mc:AlternateContent>
  </control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/>
  <dimension ref="A1:AP69"/>
  <sheetViews>
    <sheetView topLeftCell="A2" workbookViewId="0">
      <pane ySplit="10" topLeftCell="A69" activePane="bottomLeft" state="frozen"/>
      <selection activeCell="A2" sqref="A2"/>
      <selection pane="bottomLeft" activeCell="P53" sqref="P53"/>
    </sheetView>
  </sheetViews>
  <sheetFormatPr defaultRowHeight="15" x14ac:dyDescent="0.25"/>
  <cols>
    <col min="1" max="1" width="6.5703125" customWidth="1"/>
    <col min="2" max="2" width="28.5703125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</row>
    <row r="2" spans="1:42" ht="15" customHeight="1" x14ac:dyDescent="0.25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42" x14ac:dyDescent="0.25">
      <c r="A3" s="1"/>
    </row>
    <row r="4" spans="1:42" ht="15" customHeight="1" x14ac:dyDescent="0.25">
      <c r="A4" s="288" t="s">
        <v>189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</row>
    <row r="6" spans="1:42" ht="15" customHeight="1" thickBot="1" x14ac:dyDescent="0.3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 t="s">
        <v>5</v>
      </c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7" spans="1:42" ht="15.75" thickBot="1" x14ac:dyDescent="0.3">
      <c r="N7" s="17" t="s">
        <v>348</v>
      </c>
    </row>
    <row r="8" spans="1:42" ht="15" customHeight="1" x14ac:dyDescent="0.25">
      <c r="A8" s="283" t="s">
        <v>6</v>
      </c>
      <c r="B8" s="283" t="s">
        <v>7</v>
      </c>
      <c r="C8" s="304" t="s">
        <v>190</v>
      </c>
      <c r="D8" s="410"/>
      <c r="E8" s="410"/>
      <c r="F8" s="410"/>
      <c r="G8" s="410"/>
      <c r="H8" s="305"/>
      <c r="I8" s="304" t="s">
        <v>191</v>
      </c>
      <c r="J8" s="305"/>
      <c r="K8" s="304" t="s">
        <v>192</v>
      </c>
      <c r="L8" s="305"/>
      <c r="M8" s="304" t="s">
        <v>193</v>
      </c>
      <c r="N8" s="305"/>
    </row>
    <row r="9" spans="1:42" x14ac:dyDescent="0.25">
      <c r="A9" s="303"/>
      <c r="B9" s="303"/>
      <c r="C9" s="306"/>
      <c r="D9" s="411"/>
      <c r="E9" s="411"/>
      <c r="F9" s="411"/>
      <c r="G9" s="411"/>
      <c r="H9" s="307"/>
      <c r="I9" s="412"/>
      <c r="J9" s="413"/>
      <c r="K9" s="412"/>
      <c r="L9" s="413"/>
      <c r="M9" s="412"/>
      <c r="N9" s="413"/>
    </row>
    <row r="10" spans="1:42" ht="15" customHeight="1" x14ac:dyDescent="0.25">
      <c r="A10" s="303"/>
      <c r="B10" s="303"/>
      <c r="C10" s="283" t="s">
        <v>194</v>
      </c>
      <c r="D10" s="283" t="s">
        <v>195</v>
      </c>
      <c r="E10" s="285" t="s">
        <v>196</v>
      </c>
      <c r="F10" s="287"/>
      <c r="G10" s="283" t="s">
        <v>197</v>
      </c>
      <c r="H10" s="283" t="s">
        <v>198</v>
      </c>
      <c r="I10" s="306"/>
      <c r="J10" s="307"/>
      <c r="K10" s="306"/>
      <c r="L10" s="307"/>
      <c r="M10" s="306"/>
      <c r="N10" s="307"/>
    </row>
    <row r="11" spans="1:42" ht="30" x14ac:dyDescent="0.25">
      <c r="A11" s="284"/>
      <c r="B11" s="284"/>
      <c r="C11" s="284"/>
      <c r="D11" s="284"/>
      <c r="E11" s="2" t="s">
        <v>112</v>
      </c>
      <c r="F11" s="2" t="s">
        <v>95</v>
      </c>
      <c r="G11" s="284"/>
      <c r="H11" s="284"/>
      <c r="I11" s="2" t="s">
        <v>112</v>
      </c>
      <c r="J11" s="2" t="s">
        <v>95</v>
      </c>
      <c r="K11" s="2" t="s">
        <v>112</v>
      </c>
      <c r="L11" s="2" t="s">
        <v>95</v>
      </c>
      <c r="M11" s="2" t="s">
        <v>112</v>
      </c>
      <c r="N11" s="2" t="s">
        <v>95</v>
      </c>
    </row>
    <row r="12" spans="1:42" x14ac:dyDescent="0.25">
      <c r="A12" s="5"/>
      <c r="N12" s="6"/>
    </row>
    <row r="13" spans="1:42" ht="15" customHeight="1" x14ac:dyDescent="0.25">
      <c r="A13" s="3">
        <v>1</v>
      </c>
      <c r="B13" s="3" t="s">
        <v>13</v>
      </c>
      <c r="C13" s="4">
        <v>220</v>
      </c>
      <c r="D13" s="4">
        <v>190</v>
      </c>
      <c r="E13" s="4">
        <v>189</v>
      </c>
      <c r="F13" s="4">
        <v>488</v>
      </c>
      <c r="G13" s="4">
        <v>13</v>
      </c>
      <c r="H13" s="27">
        <f>C13-D13-G13</f>
        <v>17</v>
      </c>
      <c r="I13" s="4">
        <v>1652</v>
      </c>
      <c r="J13" s="4">
        <v>22698</v>
      </c>
      <c r="K13" s="4">
        <v>249</v>
      </c>
      <c r="L13" s="4">
        <v>3117</v>
      </c>
      <c r="M13" s="4">
        <v>83</v>
      </c>
      <c r="N13" s="4">
        <v>1152</v>
      </c>
    </row>
    <row r="14" spans="1:42" s="16" customFormat="1" ht="15" customHeight="1" x14ac:dyDescent="0.25">
      <c r="A14" s="12">
        <v>2</v>
      </c>
      <c r="B14" s="12" t="s">
        <v>14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27">
        <f t="shared" ref="H14:H67" si="0">C14-D14-G14</f>
        <v>0</v>
      </c>
      <c r="I14" s="14">
        <v>230</v>
      </c>
      <c r="J14" s="14">
        <v>5251</v>
      </c>
      <c r="K14" s="14">
        <v>0</v>
      </c>
      <c r="L14" s="14">
        <v>0</v>
      </c>
      <c r="M14" s="14">
        <v>0</v>
      </c>
      <c r="N14" s="14">
        <v>0</v>
      </c>
    </row>
    <row r="15" spans="1:42" ht="15" customHeight="1" x14ac:dyDescent="0.25">
      <c r="A15" s="3">
        <v>3</v>
      </c>
      <c r="B15" s="3" t="s">
        <v>15</v>
      </c>
      <c r="C15" s="4">
        <v>5681</v>
      </c>
      <c r="D15" s="4">
        <v>5570</v>
      </c>
      <c r="E15" s="4">
        <v>5510</v>
      </c>
      <c r="F15" s="4">
        <v>16429.66</v>
      </c>
      <c r="G15" s="4">
        <v>50</v>
      </c>
      <c r="H15" s="27">
        <f t="shared" si="0"/>
        <v>61</v>
      </c>
      <c r="I15" s="4">
        <v>32117</v>
      </c>
      <c r="J15" s="4">
        <v>137599.49</v>
      </c>
      <c r="K15" s="4">
        <v>1242</v>
      </c>
      <c r="L15" s="4">
        <v>1989.76</v>
      </c>
      <c r="M15" s="4">
        <v>0</v>
      </c>
      <c r="N15" s="4">
        <v>0</v>
      </c>
    </row>
    <row r="16" spans="1:42" ht="15" customHeight="1" x14ac:dyDescent="0.25">
      <c r="A16" s="3">
        <v>4</v>
      </c>
      <c r="B16" s="3" t="s">
        <v>16</v>
      </c>
      <c r="C16" s="4">
        <v>1098</v>
      </c>
      <c r="D16" s="4">
        <v>1050</v>
      </c>
      <c r="E16" s="4">
        <v>998</v>
      </c>
      <c r="F16" s="4">
        <v>4389</v>
      </c>
      <c r="G16" s="4">
        <v>27</v>
      </c>
      <c r="H16" s="27">
        <f t="shared" si="0"/>
        <v>21</v>
      </c>
      <c r="I16" s="4">
        <v>45416</v>
      </c>
      <c r="J16" s="4">
        <v>73367</v>
      </c>
      <c r="K16" s="4">
        <v>4216</v>
      </c>
      <c r="L16" s="4">
        <v>6687</v>
      </c>
      <c r="M16" s="4">
        <v>4905</v>
      </c>
      <c r="N16" s="4">
        <v>7982</v>
      </c>
    </row>
    <row r="17" spans="1:14" ht="15" customHeight="1" x14ac:dyDescent="0.25">
      <c r="A17" s="3">
        <v>5</v>
      </c>
      <c r="B17" s="3" t="s">
        <v>17</v>
      </c>
      <c r="C17" s="4">
        <v>1491</v>
      </c>
      <c r="D17" s="4">
        <v>1067</v>
      </c>
      <c r="E17" s="4">
        <v>1057</v>
      </c>
      <c r="F17" s="4">
        <v>3226</v>
      </c>
      <c r="G17" s="4">
        <v>424</v>
      </c>
      <c r="H17" s="27">
        <f t="shared" si="0"/>
        <v>0</v>
      </c>
      <c r="I17" s="4">
        <v>9858</v>
      </c>
      <c r="J17" s="4">
        <v>32165</v>
      </c>
      <c r="K17" s="4">
        <v>1930</v>
      </c>
      <c r="L17" s="4">
        <v>77</v>
      </c>
      <c r="M17" s="4">
        <v>1155</v>
      </c>
      <c r="N17" s="4">
        <v>101</v>
      </c>
    </row>
    <row r="18" spans="1:14" s="16" customFormat="1" ht="15" customHeight="1" x14ac:dyDescent="0.25">
      <c r="A18" s="12">
        <v>6</v>
      </c>
      <c r="B18" s="12" t="s">
        <v>18</v>
      </c>
      <c r="C18" s="14">
        <v>2874</v>
      </c>
      <c r="D18" s="14">
        <v>2632</v>
      </c>
      <c r="E18" s="14">
        <v>2632</v>
      </c>
      <c r="F18" s="14">
        <v>23370.03</v>
      </c>
      <c r="G18" s="14">
        <v>242</v>
      </c>
      <c r="H18" s="27">
        <f t="shared" si="0"/>
        <v>0</v>
      </c>
      <c r="I18" s="14">
        <v>6953</v>
      </c>
      <c r="J18" s="14">
        <v>70300</v>
      </c>
      <c r="K18" s="14">
        <v>456</v>
      </c>
      <c r="L18" s="14">
        <v>6123</v>
      </c>
      <c r="M18" s="14">
        <v>987</v>
      </c>
      <c r="N18" s="14">
        <v>9781</v>
      </c>
    </row>
    <row r="19" spans="1:14" ht="15" customHeight="1" x14ac:dyDescent="0.25">
      <c r="A19" s="3">
        <v>7</v>
      </c>
      <c r="B19" s="3" t="s">
        <v>19</v>
      </c>
      <c r="C19" s="4">
        <v>34990</v>
      </c>
      <c r="D19" s="4">
        <v>34882</v>
      </c>
      <c r="E19" s="4">
        <v>34792</v>
      </c>
      <c r="F19" s="4">
        <v>32950</v>
      </c>
      <c r="G19" s="4">
        <v>11</v>
      </c>
      <c r="H19" s="27">
        <f t="shared" si="0"/>
        <v>97</v>
      </c>
      <c r="I19" s="4">
        <v>69552</v>
      </c>
      <c r="J19" s="4">
        <v>105492</v>
      </c>
      <c r="K19" s="4">
        <v>35840</v>
      </c>
      <c r="L19" s="4">
        <v>24380</v>
      </c>
      <c r="M19" s="4">
        <v>2157</v>
      </c>
      <c r="N19" s="4">
        <v>10141</v>
      </c>
    </row>
    <row r="20" spans="1:14" ht="15" customHeight="1" x14ac:dyDescent="0.25">
      <c r="A20" s="3">
        <v>8</v>
      </c>
      <c r="B20" s="3" t="s">
        <v>20</v>
      </c>
      <c r="C20" s="4">
        <v>56</v>
      </c>
      <c r="D20" s="4">
        <v>56</v>
      </c>
      <c r="E20" s="4">
        <v>56</v>
      </c>
      <c r="F20" s="4">
        <v>424</v>
      </c>
      <c r="G20" s="4">
        <v>0</v>
      </c>
      <c r="H20" s="27">
        <f t="shared" si="0"/>
        <v>0</v>
      </c>
      <c r="I20" s="4">
        <v>1041</v>
      </c>
      <c r="J20" s="4">
        <v>8364</v>
      </c>
      <c r="K20" s="4">
        <v>0</v>
      </c>
      <c r="L20" s="4">
        <v>0</v>
      </c>
      <c r="M20" s="4">
        <v>0</v>
      </c>
      <c r="N20" s="4">
        <v>0</v>
      </c>
    </row>
    <row r="21" spans="1:14" ht="15" customHeight="1" x14ac:dyDescent="0.25">
      <c r="A21" s="3">
        <v>9</v>
      </c>
      <c r="B21" s="3" t="s">
        <v>21</v>
      </c>
      <c r="C21" s="4">
        <v>285</v>
      </c>
      <c r="D21" s="4">
        <v>272</v>
      </c>
      <c r="E21" s="4">
        <v>201</v>
      </c>
      <c r="F21" s="4">
        <v>2420</v>
      </c>
      <c r="G21" s="4">
        <v>0</v>
      </c>
      <c r="H21" s="27">
        <f t="shared" si="0"/>
        <v>13</v>
      </c>
      <c r="I21" s="4">
        <v>2154</v>
      </c>
      <c r="J21" s="4">
        <v>12185</v>
      </c>
      <c r="K21" s="4">
        <v>138</v>
      </c>
      <c r="L21" s="4">
        <v>609</v>
      </c>
      <c r="M21" s="4">
        <v>484</v>
      </c>
      <c r="N21" s="4">
        <v>2613</v>
      </c>
    </row>
    <row r="22" spans="1:14" ht="15" customHeight="1" x14ac:dyDescent="0.25">
      <c r="A22" s="3">
        <v>10</v>
      </c>
      <c r="B22" s="3" t="s">
        <v>22</v>
      </c>
      <c r="C22" s="4">
        <v>286</v>
      </c>
      <c r="D22" s="4">
        <v>255</v>
      </c>
      <c r="E22" s="4">
        <v>336</v>
      </c>
      <c r="F22" s="4">
        <v>3362.97</v>
      </c>
      <c r="G22" s="4">
        <v>25</v>
      </c>
      <c r="H22" s="27">
        <f t="shared" si="0"/>
        <v>6</v>
      </c>
      <c r="I22" s="4">
        <v>5444</v>
      </c>
      <c r="J22" s="4">
        <v>46952.95</v>
      </c>
      <c r="K22" s="4">
        <v>0</v>
      </c>
      <c r="L22" s="4">
        <v>0</v>
      </c>
      <c r="M22" s="4">
        <v>0</v>
      </c>
      <c r="N22" s="4">
        <v>0</v>
      </c>
    </row>
    <row r="23" spans="1:14" ht="15" customHeight="1" x14ac:dyDescent="0.25">
      <c r="A23" s="3">
        <v>11</v>
      </c>
      <c r="B23" s="3" t="s">
        <v>23</v>
      </c>
      <c r="C23" s="4">
        <v>155</v>
      </c>
      <c r="D23" s="4">
        <v>139</v>
      </c>
      <c r="E23" s="4">
        <v>139</v>
      </c>
      <c r="F23" s="4">
        <v>800</v>
      </c>
      <c r="G23" s="4">
        <v>16</v>
      </c>
      <c r="H23" s="27">
        <f t="shared" si="0"/>
        <v>0</v>
      </c>
      <c r="I23" s="4">
        <v>910</v>
      </c>
      <c r="J23" s="4">
        <v>2005</v>
      </c>
      <c r="K23" s="4">
        <v>106</v>
      </c>
      <c r="L23" s="4">
        <v>243</v>
      </c>
      <c r="M23" s="4">
        <v>394</v>
      </c>
      <c r="N23" s="4">
        <v>439</v>
      </c>
    </row>
    <row r="24" spans="1:14" ht="15" customHeight="1" x14ac:dyDescent="0.25">
      <c r="A24" s="3">
        <v>12</v>
      </c>
      <c r="B24" s="3" t="s">
        <v>24</v>
      </c>
      <c r="C24" s="4">
        <v>1299</v>
      </c>
      <c r="D24" s="4">
        <v>879</v>
      </c>
      <c r="E24" s="4">
        <v>652</v>
      </c>
      <c r="F24" s="4">
        <v>652</v>
      </c>
      <c r="G24" s="4">
        <v>228</v>
      </c>
      <c r="H24" s="27">
        <f t="shared" si="0"/>
        <v>192</v>
      </c>
      <c r="I24" s="4">
        <v>652</v>
      </c>
      <c r="J24" s="4">
        <v>652</v>
      </c>
      <c r="K24" s="4">
        <v>155</v>
      </c>
      <c r="L24" s="4">
        <v>155</v>
      </c>
      <c r="M24" s="4">
        <v>126</v>
      </c>
      <c r="N24" s="4">
        <v>126</v>
      </c>
    </row>
    <row r="25" spans="1:14" ht="15" customHeight="1" x14ac:dyDescent="0.25">
      <c r="A25" s="3">
        <v>13</v>
      </c>
      <c r="B25" s="3" t="s">
        <v>25</v>
      </c>
      <c r="C25" s="4">
        <v>1472</v>
      </c>
      <c r="D25" s="4">
        <v>1472</v>
      </c>
      <c r="E25" s="4">
        <v>1472</v>
      </c>
      <c r="F25" s="4">
        <v>5267</v>
      </c>
      <c r="G25" s="4">
        <v>0</v>
      </c>
      <c r="H25" s="27">
        <f t="shared" si="0"/>
        <v>0</v>
      </c>
      <c r="I25" s="4">
        <v>5690</v>
      </c>
      <c r="J25" s="4">
        <v>23575</v>
      </c>
      <c r="K25" s="4">
        <v>989</v>
      </c>
      <c r="L25" s="4">
        <v>1865</v>
      </c>
      <c r="M25" s="4">
        <v>1023</v>
      </c>
      <c r="N25" s="4">
        <v>5072</v>
      </c>
    </row>
    <row r="26" spans="1:14" ht="15" customHeight="1" x14ac:dyDescent="0.25">
      <c r="A26" s="3">
        <v>14</v>
      </c>
      <c r="B26" s="3" t="s">
        <v>26</v>
      </c>
      <c r="C26" s="4">
        <v>223</v>
      </c>
      <c r="D26" s="4">
        <v>223</v>
      </c>
      <c r="E26" s="4">
        <v>223</v>
      </c>
      <c r="F26" s="4">
        <v>2261.75</v>
      </c>
      <c r="G26" s="4">
        <v>0</v>
      </c>
      <c r="H26" s="27">
        <f t="shared" si="0"/>
        <v>0</v>
      </c>
      <c r="I26" s="4">
        <v>1072</v>
      </c>
      <c r="J26" s="4">
        <v>7396.87</v>
      </c>
      <c r="K26" s="4">
        <v>2</v>
      </c>
      <c r="L26" s="4">
        <v>12.53</v>
      </c>
      <c r="M26" s="4">
        <v>172</v>
      </c>
      <c r="N26" s="4">
        <v>915</v>
      </c>
    </row>
    <row r="27" spans="1:14" ht="15" customHeight="1" x14ac:dyDescent="0.25">
      <c r="A27" s="3">
        <v>15</v>
      </c>
      <c r="B27" s="3" t="s">
        <v>27</v>
      </c>
      <c r="C27" s="4">
        <v>6758</v>
      </c>
      <c r="D27" s="4">
        <v>6758</v>
      </c>
      <c r="E27" s="4">
        <v>6758</v>
      </c>
      <c r="F27" s="4">
        <v>28500</v>
      </c>
      <c r="G27" s="4">
        <v>0</v>
      </c>
      <c r="H27" s="27">
        <f t="shared" si="0"/>
        <v>0</v>
      </c>
      <c r="I27" s="4">
        <v>35634</v>
      </c>
      <c r="J27" s="4">
        <v>101524</v>
      </c>
      <c r="K27" s="4">
        <v>0</v>
      </c>
      <c r="L27" s="4">
        <v>0</v>
      </c>
      <c r="M27" s="4">
        <v>0</v>
      </c>
      <c r="N27" s="4">
        <v>0</v>
      </c>
    </row>
    <row r="28" spans="1:14" ht="15" customHeight="1" x14ac:dyDescent="0.25">
      <c r="A28" s="3">
        <v>16</v>
      </c>
      <c r="B28" s="3" t="s">
        <v>28</v>
      </c>
      <c r="C28" s="4">
        <v>1850</v>
      </c>
      <c r="D28" s="4">
        <v>1775</v>
      </c>
      <c r="E28" s="4">
        <v>1600</v>
      </c>
      <c r="F28" s="4">
        <v>800</v>
      </c>
      <c r="G28" s="4">
        <v>75</v>
      </c>
      <c r="H28" s="27">
        <f t="shared" si="0"/>
        <v>0</v>
      </c>
      <c r="I28" s="4">
        <v>5123</v>
      </c>
      <c r="J28" s="4">
        <v>12415</v>
      </c>
      <c r="K28" s="4">
        <v>690</v>
      </c>
      <c r="L28" s="4">
        <v>575</v>
      </c>
      <c r="M28" s="4">
        <v>675</v>
      </c>
      <c r="N28" s="4">
        <v>550</v>
      </c>
    </row>
    <row r="29" spans="1:14" ht="15" customHeight="1" x14ac:dyDescent="0.25">
      <c r="A29" s="3">
        <v>17</v>
      </c>
      <c r="B29" s="3" t="s">
        <v>29</v>
      </c>
      <c r="C29" s="4">
        <v>1236</v>
      </c>
      <c r="D29" s="4">
        <v>1192</v>
      </c>
      <c r="E29" s="4">
        <v>1156</v>
      </c>
      <c r="F29" s="4">
        <v>5436</v>
      </c>
      <c r="G29" s="4">
        <v>13</v>
      </c>
      <c r="H29" s="27">
        <f t="shared" si="0"/>
        <v>31</v>
      </c>
      <c r="I29" s="4">
        <v>7736</v>
      </c>
      <c r="J29" s="4">
        <v>37722</v>
      </c>
      <c r="K29" s="4">
        <v>856</v>
      </c>
      <c r="L29" s="4">
        <v>3852</v>
      </c>
      <c r="M29" s="4">
        <v>116</v>
      </c>
      <c r="N29" s="4">
        <v>649</v>
      </c>
    </row>
    <row r="30" spans="1:14" ht="15" customHeight="1" x14ac:dyDescent="0.25">
      <c r="A30" s="3">
        <v>18</v>
      </c>
      <c r="B30" s="3" t="s">
        <v>30</v>
      </c>
      <c r="C30" s="4">
        <v>9039</v>
      </c>
      <c r="D30" s="4">
        <v>8134</v>
      </c>
      <c r="E30" s="4">
        <v>7773</v>
      </c>
      <c r="F30" s="4">
        <v>25612.720000000001</v>
      </c>
      <c r="G30" s="4">
        <v>838</v>
      </c>
      <c r="H30" s="27">
        <f t="shared" si="0"/>
        <v>67</v>
      </c>
      <c r="I30" s="4">
        <v>25195</v>
      </c>
      <c r="J30" s="4">
        <v>75993.539999999994</v>
      </c>
      <c r="K30" s="4">
        <v>1678</v>
      </c>
      <c r="L30" s="4">
        <v>2410.6799999999998</v>
      </c>
      <c r="M30" s="4">
        <v>1724</v>
      </c>
      <c r="N30" s="4">
        <v>8204.8700000000008</v>
      </c>
    </row>
    <row r="31" spans="1:14" ht="15" customHeight="1" x14ac:dyDescent="0.25">
      <c r="A31" s="3">
        <v>19</v>
      </c>
      <c r="B31" s="3" t="s">
        <v>31</v>
      </c>
      <c r="C31" s="4">
        <v>17</v>
      </c>
      <c r="D31" s="4">
        <v>17</v>
      </c>
      <c r="E31" s="4">
        <v>17</v>
      </c>
      <c r="F31" s="4">
        <v>192</v>
      </c>
      <c r="G31" s="4">
        <v>0</v>
      </c>
      <c r="H31" s="27">
        <f t="shared" si="0"/>
        <v>0</v>
      </c>
      <c r="I31" s="4">
        <v>378</v>
      </c>
      <c r="J31" s="4">
        <v>3868</v>
      </c>
      <c r="K31" s="4">
        <v>0</v>
      </c>
      <c r="L31" s="4">
        <v>0</v>
      </c>
      <c r="M31" s="4">
        <v>0</v>
      </c>
      <c r="N31" s="4">
        <v>0</v>
      </c>
    </row>
    <row r="32" spans="1:14" ht="15" customHeight="1" x14ac:dyDescent="0.25">
      <c r="A32" s="3">
        <v>20</v>
      </c>
      <c r="B32" s="3" t="s">
        <v>32</v>
      </c>
      <c r="C32" s="4">
        <v>3</v>
      </c>
      <c r="D32" s="4">
        <v>3</v>
      </c>
      <c r="E32" s="4">
        <v>3</v>
      </c>
      <c r="F32" s="4">
        <v>3</v>
      </c>
      <c r="G32" s="4">
        <v>0</v>
      </c>
      <c r="H32" s="27">
        <f t="shared" si="0"/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</row>
    <row r="33" spans="1:14" ht="15" customHeight="1" thickBot="1" x14ac:dyDescent="0.3">
      <c r="A33" s="18">
        <v>21</v>
      </c>
      <c r="B33" s="18" t="s">
        <v>33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28">
        <f t="shared" si="0"/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</row>
    <row r="34" spans="1:14" ht="15" customHeight="1" thickBot="1" x14ac:dyDescent="0.3">
      <c r="A34" s="29"/>
      <c r="B34" s="30" t="s">
        <v>34</v>
      </c>
      <c r="C34" s="31">
        <f>SUM(C13:C33)</f>
        <v>69033</v>
      </c>
      <c r="D34" s="31">
        <f t="shared" ref="D34:N34" si="1">SUM(D13:D33)</f>
        <v>66566</v>
      </c>
      <c r="E34" s="31">
        <f t="shared" si="1"/>
        <v>65564</v>
      </c>
      <c r="F34" s="31">
        <f t="shared" si="1"/>
        <v>156584.13</v>
      </c>
      <c r="G34" s="31">
        <f t="shared" si="1"/>
        <v>1962</v>
      </c>
      <c r="H34" s="31">
        <f t="shared" si="1"/>
        <v>505</v>
      </c>
      <c r="I34" s="31">
        <f t="shared" si="1"/>
        <v>256807</v>
      </c>
      <c r="J34" s="31">
        <f t="shared" si="1"/>
        <v>779525.85</v>
      </c>
      <c r="K34" s="31">
        <f t="shared" si="1"/>
        <v>48547</v>
      </c>
      <c r="L34" s="31">
        <f t="shared" si="1"/>
        <v>52095.97</v>
      </c>
      <c r="M34" s="31">
        <f t="shared" si="1"/>
        <v>14001</v>
      </c>
      <c r="N34" s="32">
        <f t="shared" si="1"/>
        <v>47725.87</v>
      </c>
    </row>
    <row r="35" spans="1:14" ht="15" customHeight="1" x14ac:dyDescent="0.25">
      <c r="A35" s="22">
        <v>22</v>
      </c>
      <c r="B35" s="22" t="s">
        <v>35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33">
        <f t="shared" si="0"/>
        <v>0</v>
      </c>
      <c r="I35" s="23">
        <v>12</v>
      </c>
      <c r="J35" s="23">
        <v>25</v>
      </c>
      <c r="K35" s="23">
        <v>0</v>
      </c>
      <c r="L35" s="23">
        <v>0</v>
      </c>
      <c r="M35" s="23">
        <v>0</v>
      </c>
      <c r="N35" s="23">
        <v>0</v>
      </c>
    </row>
    <row r="36" spans="1:14" ht="15" customHeight="1" x14ac:dyDescent="0.25">
      <c r="A36" s="3">
        <v>23</v>
      </c>
      <c r="B36" s="3" t="s">
        <v>36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27">
        <f t="shared" si="0"/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</row>
    <row r="37" spans="1:14" ht="15" customHeight="1" x14ac:dyDescent="0.25">
      <c r="A37" s="3">
        <v>24</v>
      </c>
      <c r="B37" s="3" t="s">
        <v>37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27">
        <f t="shared" si="0"/>
        <v>0</v>
      </c>
      <c r="I37" s="4">
        <v>45</v>
      </c>
      <c r="J37" s="4">
        <v>145</v>
      </c>
      <c r="K37" s="4">
        <v>0</v>
      </c>
      <c r="L37" s="4">
        <v>0</v>
      </c>
      <c r="M37" s="4">
        <v>0</v>
      </c>
      <c r="N37" s="4">
        <v>0</v>
      </c>
    </row>
    <row r="38" spans="1:14" ht="15" customHeight="1" x14ac:dyDescent="0.25">
      <c r="A38" s="3">
        <v>25</v>
      </c>
      <c r="B38" s="3" t="s">
        <v>38</v>
      </c>
      <c r="C38" s="4">
        <v>22</v>
      </c>
      <c r="D38" s="4">
        <v>22</v>
      </c>
      <c r="E38" s="4">
        <v>22</v>
      </c>
      <c r="F38" s="4">
        <v>291</v>
      </c>
      <c r="G38" s="4">
        <v>0</v>
      </c>
      <c r="H38" s="27">
        <f t="shared" si="0"/>
        <v>0</v>
      </c>
      <c r="I38" s="4">
        <v>696</v>
      </c>
      <c r="J38" s="4">
        <v>5408</v>
      </c>
      <c r="K38" s="4">
        <v>37</v>
      </c>
      <c r="L38" s="4">
        <v>146</v>
      </c>
      <c r="M38" s="4">
        <v>61</v>
      </c>
      <c r="N38" s="4">
        <v>324</v>
      </c>
    </row>
    <row r="39" spans="1:14" ht="15" customHeight="1" x14ac:dyDescent="0.25">
      <c r="A39" s="3">
        <v>26</v>
      </c>
      <c r="B39" s="3" t="s">
        <v>39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27">
        <f t="shared" si="0"/>
        <v>0</v>
      </c>
      <c r="I39" s="4">
        <v>917</v>
      </c>
      <c r="J39" s="4">
        <v>4640</v>
      </c>
      <c r="K39" s="4">
        <v>23</v>
      </c>
      <c r="L39" s="4">
        <v>70</v>
      </c>
      <c r="M39" s="4">
        <v>15</v>
      </c>
      <c r="N39" s="4">
        <v>61</v>
      </c>
    </row>
    <row r="40" spans="1:14" ht="15" customHeight="1" thickBot="1" x14ac:dyDescent="0.3">
      <c r="A40" s="18">
        <v>27</v>
      </c>
      <c r="B40" s="18" t="s">
        <v>40</v>
      </c>
      <c r="C40" s="19">
        <v>40312</v>
      </c>
      <c r="D40" s="19">
        <v>40112</v>
      </c>
      <c r="E40" s="19">
        <v>39081</v>
      </c>
      <c r="F40" s="19">
        <v>182329</v>
      </c>
      <c r="G40" s="19">
        <v>156</v>
      </c>
      <c r="H40" s="28">
        <f t="shared" si="0"/>
        <v>44</v>
      </c>
      <c r="I40" s="19">
        <v>189125</v>
      </c>
      <c r="J40" s="19">
        <v>734097</v>
      </c>
      <c r="K40" s="19">
        <v>30190</v>
      </c>
      <c r="L40" s="19">
        <v>11024</v>
      </c>
      <c r="M40" s="19">
        <v>50428</v>
      </c>
      <c r="N40" s="19">
        <v>23018</v>
      </c>
    </row>
    <row r="41" spans="1:14" ht="15" customHeight="1" thickBot="1" x14ac:dyDescent="0.3">
      <c r="A41" s="29"/>
      <c r="B41" s="30" t="s">
        <v>34</v>
      </c>
      <c r="C41" s="31">
        <f>SUM(C35:C40)</f>
        <v>40334</v>
      </c>
      <c r="D41" s="31">
        <f t="shared" ref="D41:N41" si="2">SUM(D35:D40)</f>
        <v>40134</v>
      </c>
      <c r="E41" s="31">
        <f t="shared" si="2"/>
        <v>39103</v>
      </c>
      <c r="F41" s="31">
        <f t="shared" si="2"/>
        <v>182620</v>
      </c>
      <c r="G41" s="31">
        <f t="shared" si="2"/>
        <v>156</v>
      </c>
      <c r="H41" s="31">
        <f t="shared" si="2"/>
        <v>44</v>
      </c>
      <c r="I41" s="31">
        <f t="shared" si="2"/>
        <v>190795</v>
      </c>
      <c r="J41" s="31">
        <f t="shared" si="2"/>
        <v>744315</v>
      </c>
      <c r="K41" s="31">
        <f t="shared" si="2"/>
        <v>30250</v>
      </c>
      <c r="L41" s="31">
        <f t="shared" si="2"/>
        <v>11240</v>
      </c>
      <c r="M41" s="31">
        <f t="shared" si="2"/>
        <v>50504</v>
      </c>
      <c r="N41" s="32">
        <f t="shared" si="2"/>
        <v>23403</v>
      </c>
    </row>
    <row r="42" spans="1:14" ht="15" customHeight="1" x14ac:dyDescent="0.25">
      <c r="A42" s="22">
        <v>28</v>
      </c>
      <c r="B42" s="22" t="s">
        <v>41</v>
      </c>
      <c r="C42" s="23">
        <v>1134</v>
      </c>
      <c r="D42" s="23">
        <v>1134</v>
      </c>
      <c r="E42" s="23">
        <v>1134</v>
      </c>
      <c r="F42" s="23">
        <v>7280.27</v>
      </c>
      <c r="G42" s="23">
        <v>0</v>
      </c>
      <c r="H42" s="33">
        <f t="shared" si="0"/>
        <v>0</v>
      </c>
      <c r="I42" s="23">
        <v>101</v>
      </c>
      <c r="J42" s="23">
        <v>31.04</v>
      </c>
      <c r="K42" s="23">
        <v>0</v>
      </c>
      <c r="L42" s="23">
        <v>0</v>
      </c>
      <c r="M42" s="23">
        <v>96</v>
      </c>
      <c r="N42" s="23">
        <v>663.23</v>
      </c>
    </row>
    <row r="43" spans="1:14" ht="15" customHeight="1" x14ac:dyDescent="0.25">
      <c r="A43" s="3">
        <v>29</v>
      </c>
      <c r="B43" s="3" t="s">
        <v>42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27">
        <f t="shared" si="0"/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</row>
    <row r="44" spans="1:14" ht="15" customHeight="1" x14ac:dyDescent="0.25">
      <c r="A44" s="3">
        <v>30</v>
      </c>
      <c r="B44" s="3" t="s">
        <v>43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27">
        <f t="shared" si="0"/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</row>
    <row r="45" spans="1:14" ht="15" customHeight="1" x14ac:dyDescent="0.25">
      <c r="A45" s="3">
        <v>31</v>
      </c>
      <c r="B45" s="3" t="s">
        <v>44</v>
      </c>
      <c r="C45" s="4">
        <v>736</v>
      </c>
      <c r="D45" s="4">
        <v>736</v>
      </c>
      <c r="E45" s="4">
        <v>736</v>
      </c>
      <c r="F45" s="4">
        <v>975</v>
      </c>
      <c r="G45" s="4">
        <v>0</v>
      </c>
      <c r="H45" s="27">
        <f t="shared" si="0"/>
        <v>0</v>
      </c>
      <c r="I45" s="4">
        <v>11017</v>
      </c>
      <c r="J45" s="4">
        <v>70796</v>
      </c>
      <c r="K45" s="4">
        <v>1</v>
      </c>
      <c r="L45" s="4">
        <v>1</v>
      </c>
      <c r="M45" s="4">
        <v>230</v>
      </c>
      <c r="N45" s="4">
        <v>205</v>
      </c>
    </row>
    <row r="46" spans="1:14" ht="15" customHeight="1" x14ac:dyDescent="0.25">
      <c r="A46" s="3">
        <v>32</v>
      </c>
      <c r="B46" s="3" t="s">
        <v>45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27">
        <f t="shared" si="0"/>
        <v>0</v>
      </c>
      <c r="I46" s="4">
        <v>3655</v>
      </c>
      <c r="J46" s="4">
        <v>62790</v>
      </c>
      <c r="K46" s="4">
        <v>0</v>
      </c>
      <c r="L46" s="4">
        <v>0</v>
      </c>
      <c r="M46" s="4">
        <v>0</v>
      </c>
      <c r="N46" s="4">
        <v>0</v>
      </c>
    </row>
    <row r="47" spans="1:14" ht="15" customHeight="1" x14ac:dyDescent="0.25">
      <c r="A47" s="3">
        <v>33</v>
      </c>
      <c r="B47" s="3" t="s">
        <v>46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27">
        <f t="shared" si="0"/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</row>
    <row r="48" spans="1:14" ht="15" customHeight="1" x14ac:dyDescent="0.25">
      <c r="A48" s="3">
        <v>34</v>
      </c>
      <c r="B48" s="3" t="s">
        <v>47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27">
        <f t="shared" si="0"/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</row>
    <row r="49" spans="1:14" s="16" customFormat="1" ht="15" customHeight="1" x14ac:dyDescent="0.25">
      <c r="A49" s="12">
        <v>35</v>
      </c>
      <c r="B49" s="12" t="s">
        <v>48</v>
      </c>
      <c r="C49" s="14">
        <v>8</v>
      </c>
      <c r="D49" s="14">
        <v>8</v>
      </c>
      <c r="E49" s="14">
        <v>8</v>
      </c>
      <c r="F49" s="14">
        <v>108.02</v>
      </c>
      <c r="G49" s="14">
        <v>0</v>
      </c>
      <c r="H49" s="27">
        <f t="shared" si="0"/>
        <v>0</v>
      </c>
      <c r="I49" s="14">
        <v>209</v>
      </c>
      <c r="J49" s="14">
        <v>3121.87</v>
      </c>
      <c r="K49" s="14">
        <v>0</v>
      </c>
      <c r="L49" s="14">
        <v>0</v>
      </c>
      <c r="M49" s="14">
        <v>0</v>
      </c>
      <c r="N49" s="14">
        <v>0</v>
      </c>
    </row>
    <row r="50" spans="1:14" ht="15" customHeight="1" x14ac:dyDescent="0.25">
      <c r="A50" s="3">
        <v>36</v>
      </c>
      <c r="B50" s="3" t="s">
        <v>49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27">
        <f t="shared" si="0"/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</row>
    <row r="51" spans="1:14" ht="15" customHeight="1" x14ac:dyDescent="0.25">
      <c r="A51" s="3">
        <v>37</v>
      </c>
      <c r="B51" s="3" t="s">
        <v>50</v>
      </c>
      <c r="C51" s="4">
        <v>8</v>
      </c>
      <c r="D51" s="4">
        <v>0</v>
      </c>
      <c r="E51" s="4">
        <v>0</v>
      </c>
      <c r="F51" s="4">
        <v>0</v>
      </c>
      <c r="G51" s="4">
        <v>8</v>
      </c>
      <c r="H51" s="27">
        <f t="shared" si="0"/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</row>
    <row r="52" spans="1:14" ht="15" customHeight="1" x14ac:dyDescent="0.25">
      <c r="A52" s="3">
        <v>38</v>
      </c>
      <c r="B52" s="3" t="s">
        <v>51</v>
      </c>
      <c r="C52" s="4">
        <v>5</v>
      </c>
      <c r="D52" s="4">
        <v>5</v>
      </c>
      <c r="E52" s="4">
        <v>5</v>
      </c>
      <c r="F52" s="4">
        <v>54.2</v>
      </c>
      <c r="G52" s="4">
        <v>0</v>
      </c>
      <c r="H52" s="27">
        <f t="shared" si="0"/>
        <v>0</v>
      </c>
      <c r="I52" s="4">
        <v>134</v>
      </c>
      <c r="J52" s="4">
        <v>1058.6400000000001</v>
      </c>
      <c r="K52" s="4">
        <v>0</v>
      </c>
      <c r="L52" s="4">
        <v>0</v>
      </c>
      <c r="M52" s="4">
        <v>48</v>
      </c>
      <c r="N52" s="4">
        <v>322.24</v>
      </c>
    </row>
    <row r="53" spans="1:14" ht="15" customHeight="1" x14ac:dyDescent="0.25">
      <c r="A53" s="3">
        <v>39</v>
      </c>
      <c r="B53" s="3" t="s">
        <v>52</v>
      </c>
      <c r="C53" s="4">
        <v>5</v>
      </c>
      <c r="D53" s="4">
        <v>4</v>
      </c>
      <c r="E53" s="4">
        <v>4</v>
      </c>
      <c r="F53" s="4">
        <v>66</v>
      </c>
      <c r="G53" s="4">
        <v>0</v>
      </c>
      <c r="H53" s="27">
        <f t="shared" si="0"/>
        <v>1</v>
      </c>
      <c r="I53" s="4">
        <v>47</v>
      </c>
      <c r="J53" s="4">
        <v>283</v>
      </c>
      <c r="K53" s="4">
        <v>0</v>
      </c>
      <c r="L53" s="4">
        <v>0</v>
      </c>
      <c r="M53" s="4">
        <v>8</v>
      </c>
      <c r="N53" s="4">
        <v>79</v>
      </c>
    </row>
    <row r="54" spans="1:14" ht="15" customHeight="1" x14ac:dyDescent="0.25">
      <c r="A54" s="3">
        <v>40</v>
      </c>
      <c r="B54" s="3" t="s">
        <v>53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27">
        <f t="shared" si="0"/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</row>
    <row r="55" spans="1:14" ht="15" customHeight="1" x14ac:dyDescent="0.25">
      <c r="A55" s="3">
        <v>41</v>
      </c>
      <c r="B55" s="3" t="s">
        <v>54</v>
      </c>
      <c r="C55" s="4">
        <v>64</v>
      </c>
      <c r="D55" s="4">
        <v>64</v>
      </c>
      <c r="E55" s="4">
        <v>64</v>
      </c>
      <c r="F55" s="4">
        <v>12.23</v>
      </c>
      <c r="G55" s="4">
        <v>0</v>
      </c>
      <c r="H55" s="27">
        <f t="shared" si="0"/>
        <v>0</v>
      </c>
      <c r="I55" s="4">
        <v>78</v>
      </c>
      <c r="J55" s="4">
        <v>11.68</v>
      </c>
      <c r="K55" s="4">
        <v>18</v>
      </c>
      <c r="L55" s="4">
        <v>2.66</v>
      </c>
      <c r="M55" s="4">
        <v>77</v>
      </c>
      <c r="N55" s="4">
        <v>11.51</v>
      </c>
    </row>
    <row r="56" spans="1:14" ht="15" customHeight="1" x14ac:dyDescent="0.25">
      <c r="A56" s="3">
        <v>42</v>
      </c>
      <c r="B56" s="3" t="s">
        <v>55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27">
        <f t="shared" si="0"/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</row>
    <row r="57" spans="1:14" ht="15" customHeight="1" x14ac:dyDescent="0.25">
      <c r="A57" s="3">
        <v>43</v>
      </c>
      <c r="B57" s="3" t="s">
        <v>56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27">
        <f t="shared" si="0"/>
        <v>0</v>
      </c>
      <c r="I57" s="4">
        <v>2</v>
      </c>
      <c r="J57" s="4">
        <v>11</v>
      </c>
      <c r="K57" s="4">
        <v>0</v>
      </c>
      <c r="L57" s="4">
        <v>0</v>
      </c>
      <c r="M57" s="4">
        <v>0</v>
      </c>
      <c r="N57" s="4">
        <v>0</v>
      </c>
    </row>
    <row r="58" spans="1:14" ht="15" customHeight="1" x14ac:dyDescent="0.25">
      <c r="A58" s="3">
        <v>44</v>
      </c>
      <c r="B58" s="3" t="s">
        <v>57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27">
        <f t="shared" si="0"/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</row>
    <row r="59" spans="1:14" ht="15" customHeight="1" x14ac:dyDescent="0.25">
      <c r="A59" s="3">
        <v>45</v>
      </c>
      <c r="B59" s="3" t="s">
        <v>58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27">
        <f t="shared" si="0"/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</row>
    <row r="60" spans="1:14" ht="15" customHeight="1" thickBot="1" x14ac:dyDescent="0.3">
      <c r="A60" s="18">
        <v>46</v>
      </c>
      <c r="B60" s="18" t="s">
        <v>297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28">
        <f t="shared" si="0"/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</row>
    <row r="61" spans="1:14" ht="15" customHeight="1" thickBot="1" x14ac:dyDescent="0.3">
      <c r="A61" s="29"/>
      <c r="B61" s="30" t="s">
        <v>34</v>
      </c>
      <c r="C61" s="31">
        <f>SUM(C42:C60)</f>
        <v>1960</v>
      </c>
      <c r="D61" s="31">
        <f t="shared" ref="D61:N61" si="3">SUM(D42:D60)</f>
        <v>1951</v>
      </c>
      <c r="E61" s="31">
        <f t="shared" si="3"/>
        <v>1951</v>
      </c>
      <c r="F61" s="31">
        <f t="shared" si="3"/>
        <v>8495.7200000000012</v>
      </c>
      <c r="G61" s="31">
        <f t="shared" si="3"/>
        <v>8</v>
      </c>
      <c r="H61" s="31">
        <f t="shared" si="3"/>
        <v>1</v>
      </c>
      <c r="I61" s="31">
        <f t="shared" si="3"/>
        <v>15243</v>
      </c>
      <c r="J61" s="31">
        <f t="shared" si="3"/>
        <v>138103.22999999998</v>
      </c>
      <c r="K61" s="31">
        <f t="shared" si="3"/>
        <v>19</v>
      </c>
      <c r="L61" s="31">
        <f t="shared" si="3"/>
        <v>3.66</v>
      </c>
      <c r="M61" s="31">
        <f t="shared" si="3"/>
        <v>459</v>
      </c>
      <c r="N61" s="32">
        <f t="shared" si="3"/>
        <v>1280.98</v>
      </c>
    </row>
    <row r="62" spans="1:14" ht="15" customHeight="1" x14ac:dyDescent="0.25">
      <c r="A62" s="22">
        <v>47</v>
      </c>
      <c r="B62" s="22" t="s">
        <v>59</v>
      </c>
      <c r="C62" s="23">
        <v>269</v>
      </c>
      <c r="D62" s="23">
        <v>269</v>
      </c>
      <c r="E62" s="23">
        <v>269</v>
      </c>
      <c r="F62" s="23">
        <v>690</v>
      </c>
      <c r="G62" s="23">
        <v>0</v>
      </c>
      <c r="H62" s="33">
        <f t="shared" si="0"/>
        <v>0</v>
      </c>
      <c r="I62" s="23">
        <v>5026</v>
      </c>
      <c r="J62" s="23">
        <v>7102</v>
      </c>
      <c r="K62" s="23">
        <v>304</v>
      </c>
      <c r="L62" s="23">
        <v>437</v>
      </c>
      <c r="M62" s="23">
        <v>262</v>
      </c>
      <c r="N62" s="23">
        <v>626</v>
      </c>
    </row>
    <row r="63" spans="1:14" ht="15" customHeight="1" x14ac:dyDescent="0.25">
      <c r="A63" s="3">
        <v>48</v>
      </c>
      <c r="B63" s="3" t="s">
        <v>60</v>
      </c>
      <c r="C63" s="4">
        <v>398</v>
      </c>
      <c r="D63" s="4">
        <v>398</v>
      </c>
      <c r="E63" s="4">
        <v>398</v>
      </c>
      <c r="F63" s="4">
        <v>3098</v>
      </c>
      <c r="G63" s="4">
        <v>0</v>
      </c>
      <c r="H63" s="27">
        <f t="shared" si="0"/>
        <v>0</v>
      </c>
      <c r="I63" s="4">
        <v>4064</v>
      </c>
      <c r="J63" s="4">
        <v>18064</v>
      </c>
      <c r="K63" s="4">
        <v>438</v>
      </c>
      <c r="L63" s="4">
        <v>1575</v>
      </c>
      <c r="M63" s="4">
        <v>488</v>
      </c>
      <c r="N63" s="4">
        <v>2168</v>
      </c>
    </row>
    <row r="64" spans="1:14" ht="15" customHeight="1" thickBot="1" x14ac:dyDescent="0.3">
      <c r="A64" s="18">
        <v>49</v>
      </c>
      <c r="B64" s="18" t="s">
        <v>61</v>
      </c>
      <c r="C64" s="19">
        <v>10</v>
      </c>
      <c r="D64" s="19">
        <v>4</v>
      </c>
      <c r="E64" s="19">
        <v>4</v>
      </c>
      <c r="F64" s="19">
        <v>4</v>
      </c>
      <c r="G64" s="19">
        <v>6</v>
      </c>
      <c r="H64" s="28">
        <f t="shared" si="0"/>
        <v>0</v>
      </c>
      <c r="I64" s="19">
        <v>2197</v>
      </c>
      <c r="J64" s="19">
        <v>7878.35</v>
      </c>
      <c r="K64" s="19">
        <v>0</v>
      </c>
      <c r="L64" s="19">
        <v>0</v>
      </c>
      <c r="M64" s="19">
        <v>0</v>
      </c>
      <c r="N64" s="19">
        <v>0</v>
      </c>
    </row>
    <row r="65" spans="1:14" ht="15" customHeight="1" thickBot="1" x14ac:dyDescent="0.3">
      <c r="A65" s="29"/>
      <c r="B65" s="30" t="s">
        <v>34</v>
      </c>
      <c r="C65" s="31">
        <f>SUM(C62:C64)</f>
        <v>677</v>
      </c>
      <c r="D65" s="31">
        <f t="shared" ref="D65:N65" si="4">SUM(D62:D64)</f>
        <v>671</v>
      </c>
      <c r="E65" s="31">
        <f t="shared" si="4"/>
        <v>671</v>
      </c>
      <c r="F65" s="31">
        <f t="shared" si="4"/>
        <v>3792</v>
      </c>
      <c r="G65" s="31">
        <f t="shared" si="4"/>
        <v>6</v>
      </c>
      <c r="H65" s="31">
        <f t="shared" si="4"/>
        <v>0</v>
      </c>
      <c r="I65" s="31">
        <f t="shared" si="4"/>
        <v>11287</v>
      </c>
      <c r="J65" s="31">
        <f t="shared" si="4"/>
        <v>33044.35</v>
      </c>
      <c r="K65" s="31">
        <f t="shared" si="4"/>
        <v>742</v>
      </c>
      <c r="L65" s="31">
        <f t="shared" si="4"/>
        <v>2012</v>
      </c>
      <c r="M65" s="31">
        <f t="shared" si="4"/>
        <v>750</v>
      </c>
      <c r="N65" s="32">
        <f t="shared" si="4"/>
        <v>2794</v>
      </c>
    </row>
    <row r="66" spans="1:14" s="16" customFormat="1" ht="15" customHeight="1" x14ac:dyDescent="0.25">
      <c r="A66" s="82">
        <v>50</v>
      </c>
      <c r="B66" s="82" t="s">
        <v>62</v>
      </c>
      <c r="C66" s="83">
        <v>5116</v>
      </c>
      <c r="D66" s="83">
        <v>4517</v>
      </c>
      <c r="E66" s="83">
        <v>4044</v>
      </c>
      <c r="F66" s="83">
        <v>3792</v>
      </c>
      <c r="G66" s="83">
        <v>513</v>
      </c>
      <c r="H66" s="33">
        <f t="shared" si="0"/>
        <v>86</v>
      </c>
      <c r="I66" s="83">
        <v>0</v>
      </c>
      <c r="J66" s="83">
        <v>5149</v>
      </c>
      <c r="K66" s="83">
        <v>0</v>
      </c>
      <c r="L66" s="83">
        <v>0</v>
      </c>
      <c r="M66" s="83">
        <v>0</v>
      </c>
      <c r="N66" s="83">
        <v>0</v>
      </c>
    </row>
    <row r="67" spans="1:14" s="16" customFormat="1" ht="15" customHeight="1" x14ac:dyDescent="0.25">
      <c r="A67" s="12">
        <v>51</v>
      </c>
      <c r="B67" s="12" t="s">
        <v>63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27">
        <f t="shared" si="0"/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</row>
    <row r="68" spans="1:14" ht="15" customHeight="1" thickBot="1" x14ac:dyDescent="0.3">
      <c r="A68" s="94"/>
      <c r="B68" s="94" t="s">
        <v>34</v>
      </c>
      <c r="C68" s="93">
        <f>SUM(C66:C67)</f>
        <v>5116</v>
      </c>
      <c r="D68" s="93">
        <f t="shared" ref="D68:N68" si="5">SUM(D66:D67)</f>
        <v>4517</v>
      </c>
      <c r="E68" s="93">
        <f t="shared" si="5"/>
        <v>4044</v>
      </c>
      <c r="F68" s="93">
        <f t="shared" si="5"/>
        <v>3792</v>
      </c>
      <c r="G68" s="93">
        <f t="shared" si="5"/>
        <v>513</v>
      </c>
      <c r="H68" s="93">
        <f t="shared" si="5"/>
        <v>86</v>
      </c>
      <c r="I68" s="93">
        <f t="shared" si="5"/>
        <v>0</v>
      </c>
      <c r="J68" s="93">
        <f t="shared" si="5"/>
        <v>5149</v>
      </c>
      <c r="K68" s="93">
        <f t="shared" si="5"/>
        <v>0</v>
      </c>
      <c r="L68" s="93">
        <f t="shared" si="5"/>
        <v>0</v>
      </c>
      <c r="M68" s="93">
        <f t="shared" si="5"/>
        <v>0</v>
      </c>
      <c r="N68" s="93">
        <f t="shared" si="5"/>
        <v>0</v>
      </c>
    </row>
    <row r="69" spans="1:14" ht="15" customHeight="1" thickBot="1" x14ac:dyDescent="0.3">
      <c r="A69" s="276" t="s">
        <v>11</v>
      </c>
      <c r="B69" s="277"/>
      <c r="C69" s="25">
        <f>C68+C65+C61+C41+C34</f>
        <v>117120</v>
      </c>
      <c r="D69" s="25">
        <f t="shared" ref="D69:N69" si="6">D68+D65+D61+D41+D34</f>
        <v>113839</v>
      </c>
      <c r="E69" s="25">
        <f t="shared" si="6"/>
        <v>111333</v>
      </c>
      <c r="F69" s="25">
        <f t="shared" si="6"/>
        <v>355283.85</v>
      </c>
      <c r="G69" s="25">
        <f t="shared" si="6"/>
        <v>2645</v>
      </c>
      <c r="H69" s="25">
        <f t="shared" si="6"/>
        <v>636</v>
      </c>
      <c r="I69" s="25">
        <f t="shared" si="6"/>
        <v>474132</v>
      </c>
      <c r="J69" s="25">
        <f t="shared" si="6"/>
        <v>1700137.43</v>
      </c>
      <c r="K69" s="25">
        <f t="shared" si="6"/>
        <v>79558</v>
      </c>
      <c r="L69" s="25">
        <f t="shared" si="6"/>
        <v>65351.630000000005</v>
      </c>
      <c r="M69" s="25">
        <f t="shared" si="6"/>
        <v>65714</v>
      </c>
      <c r="N69" s="26">
        <f t="shared" si="6"/>
        <v>75203.850000000006</v>
      </c>
    </row>
  </sheetData>
  <mergeCells count="19">
    <mergeCell ref="A1:N1"/>
    <mergeCell ref="A2:N2"/>
    <mergeCell ref="A4:N4"/>
    <mergeCell ref="A5:N5"/>
    <mergeCell ref="A6:N6"/>
    <mergeCell ref="A69:B69"/>
    <mergeCell ref="AC6:AP6"/>
    <mergeCell ref="A8:A11"/>
    <mergeCell ref="B8:B11"/>
    <mergeCell ref="C8:H9"/>
    <mergeCell ref="I8:J10"/>
    <mergeCell ref="K8:L10"/>
    <mergeCell ref="M8:N10"/>
    <mergeCell ref="C10:C11"/>
    <mergeCell ref="D10:D11"/>
    <mergeCell ref="E10:F10"/>
    <mergeCell ref="O6:AB6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  <legacyDrawing r:id="rId3"/>
  <controls>
    <mc:AlternateContent xmlns:mc="http://schemas.openxmlformats.org/markup-compatibility/2006">
      <mc:Choice Requires="x14">
        <control shapeId="23553" r:id="rId4" name="Control 1">
          <controlPr defaultSize="0" r:id="rId5">
            <anchor moveWithCells="1">
              <from>
                <xdr:col>28</xdr:col>
                <xdr:colOff>0</xdr:colOff>
                <xdr:row>5</xdr:row>
                <xdr:rowOff>0</xdr:rowOff>
              </from>
              <to>
                <xdr:col>29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23553" r:id="rId4" name="Control 1"/>
      </mc:Fallback>
    </mc:AlternateContent>
    <mc:AlternateContent xmlns:mc="http://schemas.openxmlformats.org/markup-compatibility/2006">
      <mc:Choice Requires="x14">
        <control shapeId="23554" r:id="rId6" name="Control 2">
          <controlPr defaultSize="0" r:id="rId5">
            <anchor moveWithCells="1">
              <from>
                <xdr:col>28</xdr:col>
                <xdr:colOff>0</xdr:colOff>
                <xdr:row>41</xdr:row>
                <xdr:rowOff>0</xdr:rowOff>
              </from>
              <to>
                <xdr:col>29</xdr:col>
                <xdr:colOff>76200</xdr:colOff>
                <xdr:row>42</xdr:row>
                <xdr:rowOff>38100</xdr:rowOff>
              </to>
            </anchor>
          </controlPr>
        </control>
      </mc:Choice>
      <mc:Fallback>
        <control shapeId="23554" r:id="rId6" name="Control 2"/>
      </mc:Fallback>
    </mc:AlternateContent>
  </control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/>
  <dimension ref="A1:AP69"/>
  <sheetViews>
    <sheetView view="pageBreakPreview" topLeftCell="A3" zoomScale="60" workbookViewId="0">
      <pane ySplit="9" topLeftCell="A12" activePane="bottomLeft" state="frozen"/>
      <selection activeCell="A3" sqref="A3"/>
      <selection pane="bottomLeft" activeCell="R55" sqref="R55"/>
    </sheetView>
  </sheetViews>
  <sheetFormatPr defaultRowHeight="15" x14ac:dyDescent="0.25"/>
  <cols>
    <col min="1" max="1" width="4" customWidth="1"/>
    <col min="2" max="2" width="31.140625" customWidth="1"/>
    <col min="3" max="3" width="7.7109375" customWidth="1"/>
    <col min="4" max="4" width="9" customWidth="1"/>
    <col min="5" max="5" width="4.28515625" bestFit="1" customWidth="1"/>
    <col min="6" max="6" width="9.140625" customWidth="1"/>
    <col min="8" max="8" width="6.85546875" customWidth="1"/>
    <col min="9" max="9" width="5" bestFit="1" customWidth="1"/>
    <col min="11" max="11" width="5" bestFit="1" customWidth="1"/>
    <col min="13" max="13" width="5" bestFit="1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</row>
    <row r="2" spans="1:42" ht="15" customHeight="1" x14ac:dyDescent="0.25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42" x14ac:dyDescent="0.25">
      <c r="A3" s="1"/>
    </row>
    <row r="4" spans="1:42" ht="15" customHeight="1" x14ac:dyDescent="0.25">
      <c r="A4" s="288" t="s">
        <v>199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</row>
    <row r="6" spans="1:42" ht="15" customHeight="1" thickBot="1" x14ac:dyDescent="0.3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 t="s">
        <v>5</v>
      </c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7" spans="1:42" ht="15.75" thickBot="1" x14ac:dyDescent="0.3">
      <c r="N7" s="17" t="s">
        <v>349</v>
      </c>
    </row>
    <row r="8" spans="1:42" ht="30" customHeight="1" x14ac:dyDescent="0.25">
      <c r="A8" s="283" t="s">
        <v>6</v>
      </c>
      <c r="B8" s="283" t="s">
        <v>7</v>
      </c>
      <c r="C8" s="285" t="s">
        <v>190</v>
      </c>
      <c r="D8" s="286"/>
      <c r="E8" s="286"/>
      <c r="F8" s="286"/>
      <c r="G8" s="286"/>
      <c r="H8" s="287"/>
      <c r="I8" s="304" t="s">
        <v>191</v>
      </c>
      <c r="J8" s="305"/>
      <c r="K8" s="304" t="s">
        <v>192</v>
      </c>
      <c r="L8" s="305"/>
      <c r="M8" s="304" t="s">
        <v>193</v>
      </c>
      <c r="N8" s="305"/>
    </row>
    <row r="9" spans="1:42" x14ac:dyDescent="0.25">
      <c r="A9" s="303"/>
      <c r="B9" s="303"/>
      <c r="I9" s="306"/>
      <c r="J9" s="307"/>
      <c r="K9" s="306"/>
      <c r="L9" s="307"/>
      <c r="M9" s="306"/>
      <c r="N9" s="307"/>
    </row>
    <row r="10" spans="1:42" ht="15" customHeight="1" x14ac:dyDescent="0.25">
      <c r="A10" s="303"/>
      <c r="B10" s="303"/>
      <c r="C10" s="283" t="s">
        <v>194</v>
      </c>
      <c r="D10" s="283" t="s">
        <v>195</v>
      </c>
      <c r="E10" s="285" t="s">
        <v>196</v>
      </c>
      <c r="F10" s="287"/>
      <c r="G10" s="283" t="s">
        <v>197</v>
      </c>
      <c r="H10" s="283" t="s">
        <v>198</v>
      </c>
      <c r="N10" s="6"/>
    </row>
    <row r="11" spans="1:42" ht="30" x14ac:dyDescent="0.25">
      <c r="A11" s="284"/>
      <c r="B11" s="284"/>
      <c r="C11" s="284"/>
      <c r="D11" s="284"/>
      <c r="E11" s="2" t="s">
        <v>112</v>
      </c>
      <c r="F11" s="2" t="s">
        <v>95</v>
      </c>
      <c r="G11" s="284"/>
      <c r="H11" s="284"/>
      <c r="I11" s="2" t="s">
        <v>112</v>
      </c>
      <c r="J11" s="2" t="s">
        <v>95</v>
      </c>
      <c r="K11" s="2" t="s">
        <v>112</v>
      </c>
      <c r="L11" s="2" t="s">
        <v>95</v>
      </c>
      <c r="M11" s="2" t="s">
        <v>112</v>
      </c>
      <c r="N11" s="2" t="s">
        <v>95</v>
      </c>
    </row>
    <row r="12" spans="1:42" x14ac:dyDescent="0.25">
      <c r="A12" s="5"/>
      <c r="N12" s="6"/>
    </row>
    <row r="13" spans="1:42" ht="15" customHeight="1" x14ac:dyDescent="0.25">
      <c r="A13" s="3">
        <v>1</v>
      </c>
      <c r="B13" s="3" t="s">
        <v>13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27">
        <f>C13-D13-G13</f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42" ht="15" customHeight="1" x14ac:dyDescent="0.25">
      <c r="A14" s="3">
        <v>2</v>
      </c>
      <c r="B14" s="3" t="s">
        <v>14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27">
        <f t="shared" ref="H14:H67" si="0">C14-D14-G14</f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42" ht="15" customHeight="1" x14ac:dyDescent="0.25">
      <c r="A15" s="3">
        <v>3</v>
      </c>
      <c r="B15" s="3" t="s">
        <v>15</v>
      </c>
      <c r="C15" s="4">
        <v>1</v>
      </c>
      <c r="D15" s="4">
        <v>0.5</v>
      </c>
      <c r="E15" s="4">
        <v>1</v>
      </c>
      <c r="F15" s="4">
        <v>0.5</v>
      </c>
      <c r="G15" s="4">
        <v>0</v>
      </c>
      <c r="H15" s="27">
        <f t="shared" si="0"/>
        <v>0.5</v>
      </c>
      <c r="I15" s="4">
        <v>34</v>
      </c>
      <c r="J15" s="4">
        <v>12.84</v>
      </c>
      <c r="K15" s="4">
        <v>0</v>
      </c>
      <c r="L15" s="4">
        <v>0</v>
      </c>
      <c r="M15" s="4">
        <v>0</v>
      </c>
      <c r="N15" s="4">
        <v>0</v>
      </c>
    </row>
    <row r="16" spans="1:42" ht="15" customHeight="1" x14ac:dyDescent="0.25">
      <c r="A16" s="3">
        <v>4</v>
      </c>
      <c r="B16" s="3" t="s">
        <v>16</v>
      </c>
      <c r="C16" s="4">
        <v>173</v>
      </c>
      <c r="D16" s="4">
        <v>101</v>
      </c>
      <c r="E16" s="4">
        <v>95</v>
      </c>
      <c r="F16" s="4">
        <v>62</v>
      </c>
      <c r="G16" s="4">
        <v>54</v>
      </c>
      <c r="H16" s="27">
        <f t="shared" si="0"/>
        <v>18</v>
      </c>
      <c r="I16" s="4">
        <v>935</v>
      </c>
      <c r="J16" s="4">
        <v>706</v>
      </c>
      <c r="K16" s="4">
        <v>105</v>
      </c>
      <c r="L16" s="4">
        <v>77</v>
      </c>
      <c r="M16" s="4">
        <v>121</v>
      </c>
      <c r="N16" s="4">
        <v>92</v>
      </c>
    </row>
    <row r="17" spans="1:14" ht="15" customHeight="1" x14ac:dyDescent="0.25">
      <c r="A17" s="3">
        <v>5</v>
      </c>
      <c r="B17" s="3" t="s">
        <v>17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27">
        <f t="shared" si="0"/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ht="15" customHeight="1" x14ac:dyDescent="0.25">
      <c r="A18" s="3">
        <v>6</v>
      </c>
      <c r="B18" s="3" t="s">
        <v>18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27">
        <f t="shared" si="0"/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ht="15" customHeight="1" x14ac:dyDescent="0.25">
      <c r="A19" s="3">
        <v>7</v>
      </c>
      <c r="B19" s="3" t="s">
        <v>19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27">
        <f t="shared" si="0"/>
        <v>0</v>
      </c>
      <c r="I19" s="4">
        <v>22</v>
      </c>
      <c r="J19" s="4">
        <v>222</v>
      </c>
      <c r="K19" s="4">
        <v>22</v>
      </c>
      <c r="L19" s="4">
        <v>222</v>
      </c>
      <c r="M19" s="4">
        <v>22</v>
      </c>
      <c r="N19" s="4">
        <v>2</v>
      </c>
    </row>
    <row r="20" spans="1:14" ht="15" customHeight="1" x14ac:dyDescent="0.25">
      <c r="A20" s="3">
        <v>8</v>
      </c>
      <c r="B20" s="3" t="s">
        <v>20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27">
        <f t="shared" si="0"/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4" ht="15" customHeight="1" x14ac:dyDescent="0.25">
      <c r="A21" s="3">
        <v>9</v>
      </c>
      <c r="B21" s="3" t="s">
        <v>21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27">
        <f t="shared" si="0"/>
        <v>0</v>
      </c>
      <c r="I21" s="4">
        <v>29</v>
      </c>
      <c r="J21" s="4">
        <v>17</v>
      </c>
      <c r="K21" s="4">
        <v>14</v>
      </c>
      <c r="L21" s="4">
        <v>6</v>
      </c>
      <c r="M21" s="4">
        <v>8</v>
      </c>
      <c r="N21" s="4">
        <v>3</v>
      </c>
    </row>
    <row r="22" spans="1:14" ht="15" customHeight="1" x14ac:dyDescent="0.25">
      <c r="A22" s="3">
        <v>10</v>
      </c>
      <c r="B22" s="3" t="s">
        <v>22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27">
        <f t="shared" si="0"/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ht="15" customHeight="1" x14ac:dyDescent="0.25">
      <c r="A23" s="3">
        <v>11</v>
      </c>
      <c r="B23" s="3" t="s">
        <v>23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27">
        <f t="shared" si="0"/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ht="15" customHeight="1" x14ac:dyDescent="0.25">
      <c r="A24" s="3">
        <v>12</v>
      </c>
      <c r="B24" s="3" t="s">
        <v>24</v>
      </c>
      <c r="C24" s="4">
        <v>1299</v>
      </c>
      <c r="D24" s="4">
        <v>879</v>
      </c>
      <c r="E24" s="4">
        <v>652</v>
      </c>
      <c r="F24" s="4">
        <v>652</v>
      </c>
      <c r="G24" s="4">
        <v>228</v>
      </c>
      <c r="H24" s="27">
        <f t="shared" si="0"/>
        <v>192</v>
      </c>
      <c r="I24" s="4">
        <v>652</v>
      </c>
      <c r="J24" s="4">
        <v>652</v>
      </c>
      <c r="K24" s="4">
        <v>155</v>
      </c>
      <c r="L24" s="4">
        <v>155</v>
      </c>
      <c r="M24" s="4">
        <v>126</v>
      </c>
      <c r="N24" s="4">
        <v>126</v>
      </c>
    </row>
    <row r="25" spans="1:14" ht="15" customHeight="1" x14ac:dyDescent="0.25">
      <c r="A25" s="3">
        <v>13</v>
      </c>
      <c r="B25" s="3" t="s">
        <v>25</v>
      </c>
      <c r="C25" s="4">
        <v>17</v>
      </c>
      <c r="D25" s="4">
        <v>17</v>
      </c>
      <c r="E25" s="4">
        <v>17</v>
      </c>
      <c r="F25" s="4">
        <v>47</v>
      </c>
      <c r="G25" s="4">
        <v>0</v>
      </c>
      <c r="H25" s="27">
        <f t="shared" si="0"/>
        <v>0</v>
      </c>
      <c r="I25" s="4">
        <v>511</v>
      </c>
      <c r="J25" s="4">
        <v>1771</v>
      </c>
      <c r="K25" s="4">
        <v>0</v>
      </c>
      <c r="L25" s="4">
        <v>0</v>
      </c>
      <c r="M25" s="4">
        <v>0</v>
      </c>
      <c r="N25" s="4">
        <v>0</v>
      </c>
    </row>
    <row r="26" spans="1:14" ht="15" customHeight="1" x14ac:dyDescent="0.25">
      <c r="A26" s="3">
        <v>14</v>
      </c>
      <c r="B26" s="3" t="s">
        <v>26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27">
        <f t="shared" si="0"/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</row>
    <row r="27" spans="1:14" ht="15" customHeight="1" x14ac:dyDescent="0.25">
      <c r="A27" s="3">
        <v>15</v>
      </c>
      <c r="B27" s="3" t="s">
        <v>27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27">
        <f t="shared" si="0"/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</row>
    <row r="28" spans="1:14" ht="15" customHeight="1" x14ac:dyDescent="0.25">
      <c r="A28" s="3">
        <v>16</v>
      </c>
      <c r="B28" s="3" t="s">
        <v>28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27">
        <f t="shared" si="0"/>
        <v>0</v>
      </c>
      <c r="I28" s="4">
        <v>30</v>
      </c>
      <c r="J28" s="4">
        <v>40</v>
      </c>
      <c r="K28" s="4">
        <v>15</v>
      </c>
      <c r="L28" s="4">
        <v>20</v>
      </c>
      <c r="M28" s="4">
        <v>10</v>
      </c>
      <c r="N28" s="4">
        <v>10</v>
      </c>
    </row>
    <row r="29" spans="1:14" ht="15" customHeight="1" x14ac:dyDescent="0.25">
      <c r="A29" s="3">
        <v>17</v>
      </c>
      <c r="B29" s="3" t="s">
        <v>29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27">
        <f t="shared" si="0"/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</row>
    <row r="30" spans="1:14" ht="15" customHeight="1" x14ac:dyDescent="0.25">
      <c r="A30" s="3">
        <v>18</v>
      </c>
      <c r="B30" s="3" t="s">
        <v>30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27">
        <f t="shared" si="0"/>
        <v>0</v>
      </c>
      <c r="I30" s="4">
        <v>13</v>
      </c>
      <c r="J30" s="4">
        <v>4.78</v>
      </c>
      <c r="K30" s="4">
        <v>4</v>
      </c>
      <c r="L30" s="4">
        <v>1.66</v>
      </c>
      <c r="M30" s="4">
        <v>1</v>
      </c>
      <c r="N30" s="4">
        <v>0.41</v>
      </c>
    </row>
    <row r="31" spans="1:14" ht="15" customHeight="1" x14ac:dyDescent="0.25">
      <c r="A31" s="3">
        <v>19</v>
      </c>
      <c r="B31" s="3" t="s">
        <v>31</v>
      </c>
      <c r="C31" s="4">
        <v>20</v>
      </c>
      <c r="D31" s="4">
        <v>20</v>
      </c>
      <c r="E31" s="4">
        <v>20</v>
      </c>
      <c r="F31" s="4">
        <v>271</v>
      </c>
      <c r="G31" s="4">
        <v>0</v>
      </c>
      <c r="H31" s="27">
        <f t="shared" si="0"/>
        <v>0</v>
      </c>
      <c r="I31" s="4">
        <v>378</v>
      </c>
      <c r="J31" s="4">
        <v>3579</v>
      </c>
      <c r="K31" s="4">
        <v>0</v>
      </c>
      <c r="L31" s="4">
        <v>0</v>
      </c>
      <c r="M31" s="4">
        <v>0</v>
      </c>
      <c r="N31" s="4">
        <v>0</v>
      </c>
    </row>
    <row r="32" spans="1:14" ht="15" customHeight="1" x14ac:dyDescent="0.25">
      <c r="A32" s="3">
        <v>20</v>
      </c>
      <c r="B32" s="3" t="s">
        <v>32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27">
        <f t="shared" si="0"/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</row>
    <row r="33" spans="1:14" ht="15" customHeight="1" thickBot="1" x14ac:dyDescent="0.3">
      <c r="A33" s="3">
        <v>21</v>
      </c>
      <c r="B33" s="3" t="s">
        <v>33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28">
        <f t="shared" si="0"/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</row>
    <row r="34" spans="1:14" ht="15" customHeight="1" thickBot="1" x14ac:dyDescent="0.3">
      <c r="A34" s="29"/>
      <c r="B34" s="30" t="s">
        <v>34</v>
      </c>
      <c r="C34" s="31">
        <f>SUM(C13:C33)</f>
        <v>1510</v>
      </c>
      <c r="D34" s="31">
        <f t="shared" ref="D34:N34" si="1">SUM(D13:D33)</f>
        <v>1017.5</v>
      </c>
      <c r="E34" s="31">
        <f t="shared" si="1"/>
        <v>785</v>
      </c>
      <c r="F34" s="31">
        <f t="shared" si="1"/>
        <v>1032.5</v>
      </c>
      <c r="G34" s="31">
        <f t="shared" si="1"/>
        <v>282</v>
      </c>
      <c r="H34" s="31">
        <f t="shared" si="1"/>
        <v>210.5</v>
      </c>
      <c r="I34" s="31">
        <f t="shared" si="1"/>
        <v>2604</v>
      </c>
      <c r="J34" s="31">
        <f t="shared" si="1"/>
        <v>7004.6200000000008</v>
      </c>
      <c r="K34" s="31">
        <f t="shared" si="1"/>
        <v>315</v>
      </c>
      <c r="L34" s="31">
        <f t="shared" si="1"/>
        <v>481.66</v>
      </c>
      <c r="M34" s="31">
        <f t="shared" si="1"/>
        <v>288</v>
      </c>
      <c r="N34" s="32">
        <f t="shared" si="1"/>
        <v>233.41</v>
      </c>
    </row>
    <row r="35" spans="1:14" ht="15" customHeight="1" x14ac:dyDescent="0.25">
      <c r="A35" s="3">
        <v>22</v>
      </c>
      <c r="B35" s="3" t="s">
        <v>35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33">
        <f t="shared" si="0"/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</row>
    <row r="36" spans="1:14" ht="15" customHeight="1" x14ac:dyDescent="0.25">
      <c r="A36" s="3">
        <v>23</v>
      </c>
      <c r="B36" s="3" t="s">
        <v>36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27">
        <f t="shared" si="0"/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</row>
    <row r="37" spans="1:14" ht="15" customHeight="1" x14ac:dyDescent="0.25">
      <c r="A37" s="3">
        <v>24</v>
      </c>
      <c r="B37" s="3" t="s">
        <v>37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27">
        <f t="shared" si="0"/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</row>
    <row r="38" spans="1:14" ht="15" customHeight="1" x14ac:dyDescent="0.25">
      <c r="A38" s="3">
        <v>25</v>
      </c>
      <c r="B38" s="3" t="s">
        <v>38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27">
        <f t="shared" si="0"/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</row>
    <row r="39" spans="1:14" ht="15" customHeight="1" x14ac:dyDescent="0.25">
      <c r="A39" s="3">
        <v>26</v>
      </c>
      <c r="B39" s="3" t="s">
        <v>39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27">
        <f t="shared" si="0"/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</row>
    <row r="40" spans="1:14" ht="15" customHeight="1" thickBot="1" x14ac:dyDescent="0.3">
      <c r="A40" s="3">
        <v>27</v>
      </c>
      <c r="B40" s="3" t="s">
        <v>40</v>
      </c>
      <c r="C40" s="4">
        <v>64</v>
      </c>
      <c r="D40" s="4">
        <v>42</v>
      </c>
      <c r="E40" s="4">
        <v>38</v>
      </c>
      <c r="F40" s="4">
        <v>18</v>
      </c>
      <c r="G40" s="4">
        <v>22</v>
      </c>
      <c r="H40" s="28">
        <f t="shared" si="0"/>
        <v>0</v>
      </c>
      <c r="I40" s="4">
        <v>1474</v>
      </c>
      <c r="J40" s="4">
        <v>1135</v>
      </c>
      <c r="K40" s="4">
        <v>1080</v>
      </c>
      <c r="L40" s="4">
        <v>728</v>
      </c>
      <c r="M40" s="4">
        <v>738</v>
      </c>
      <c r="N40" s="4">
        <v>472</v>
      </c>
    </row>
    <row r="41" spans="1:14" ht="15" customHeight="1" thickBot="1" x14ac:dyDescent="0.3">
      <c r="A41" s="29"/>
      <c r="B41" s="30" t="s">
        <v>34</v>
      </c>
      <c r="C41" s="31">
        <f>SUM(C35:C40)</f>
        <v>64</v>
      </c>
      <c r="D41" s="31">
        <f t="shared" ref="D41:N41" si="2">SUM(D35:D40)</f>
        <v>42</v>
      </c>
      <c r="E41" s="31">
        <f t="shared" si="2"/>
        <v>38</v>
      </c>
      <c r="F41" s="31">
        <f t="shared" si="2"/>
        <v>18</v>
      </c>
      <c r="G41" s="31">
        <f t="shared" si="2"/>
        <v>22</v>
      </c>
      <c r="H41" s="31">
        <f t="shared" si="2"/>
        <v>0</v>
      </c>
      <c r="I41" s="31">
        <f t="shared" si="2"/>
        <v>1474</v>
      </c>
      <c r="J41" s="31">
        <f t="shared" si="2"/>
        <v>1135</v>
      </c>
      <c r="K41" s="31">
        <f t="shared" si="2"/>
        <v>1080</v>
      </c>
      <c r="L41" s="31">
        <f t="shared" si="2"/>
        <v>728</v>
      </c>
      <c r="M41" s="31">
        <f t="shared" si="2"/>
        <v>738</v>
      </c>
      <c r="N41" s="32">
        <f t="shared" si="2"/>
        <v>472</v>
      </c>
    </row>
    <row r="42" spans="1:14" ht="15" customHeight="1" x14ac:dyDescent="0.25">
      <c r="A42" s="3">
        <v>28</v>
      </c>
      <c r="B42" s="3" t="s">
        <v>41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33">
        <f t="shared" si="0"/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</row>
    <row r="43" spans="1:14" ht="15" customHeight="1" x14ac:dyDescent="0.25">
      <c r="A43" s="3">
        <v>29</v>
      </c>
      <c r="B43" s="3" t="s">
        <v>42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27">
        <f t="shared" si="0"/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</row>
    <row r="44" spans="1:14" ht="15" customHeight="1" x14ac:dyDescent="0.25">
      <c r="A44" s="3">
        <v>30</v>
      </c>
      <c r="B44" s="3" t="s">
        <v>43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27">
        <f t="shared" si="0"/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</row>
    <row r="45" spans="1:14" ht="15" customHeight="1" x14ac:dyDescent="0.25">
      <c r="A45" s="3">
        <v>31</v>
      </c>
      <c r="B45" s="3" t="s">
        <v>44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27">
        <f t="shared" si="0"/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</row>
    <row r="46" spans="1:14" ht="15" customHeight="1" x14ac:dyDescent="0.25">
      <c r="A46" s="3">
        <v>32</v>
      </c>
      <c r="B46" s="3" t="s">
        <v>45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27">
        <f t="shared" si="0"/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</row>
    <row r="47" spans="1:14" ht="15" customHeight="1" x14ac:dyDescent="0.25">
      <c r="A47" s="3">
        <v>33</v>
      </c>
      <c r="B47" s="3" t="s">
        <v>46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27">
        <f t="shared" si="0"/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</row>
    <row r="48" spans="1:14" ht="15" customHeight="1" x14ac:dyDescent="0.25">
      <c r="A48" s="3">
        <v>34</v>
      </c>
      <c r="B48" s="3" t="s">
        <v>47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27">
        <f t="shared" si="0"/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</row>
    <row r="49" spans="1:14" ht="15" customHeight="1" x14ac:dyDescent="0.25">
      <c r="A49" s="3">
        <v>35</v>
      </c>
      <c r="B49" s="3" t="s">
        <v>48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27">
        <f t="shared" si="0"/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</row>
    <row r="50" spans="1:14" ht="15" customHeight="1" x14ac:dyDescent="0.25">
      <c r="A50" s="3">
        <v>36</v>
      </c>
      <c r="B50" s="3" t="s">
        <v>49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27">
        <f t="shared" si="0"/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</row>
    <row r="51" spans="1:14" ht="15" customHeight="1" x14ac:dyDescent="0.25">
      <c r="A51" s="3">
        <v>37</v>
      </c>
      <c r="B51" s="3" t="s">
        <v>50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27">
        <f t="shared" si="0"/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</row>
    <row r="52" spans="1:14" ht="15" customHeight="1" x14ac:dyDescent="0.25">
      <c r="A52" s="3">
        <v>38</v>
      </c>
      <c r="B52" s="3" t="s">
        <v>51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27">
        <f t="shared" si="0"/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</row>
    <row r="53" spans="1:14" ht="15" customHeight="1" x14ac:dyDescent="0.25">
      <c r="A53" s="3">
        <v>39</v>
      </c>
      <c r="B53" s="3" t="s">
        <v>52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27">
        <f t="shared" si="0"/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</row>
    <row r="54" spans="1:14" ht="15" customHeight="1" x14ac:dyDescent="0.25">
      <c r="A54" s="3">
        <v>40</v>
      </c>
      <c r="B54" s="3" t="s">
        <v>53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27">
        <f t="shared" si="0"/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</row>
    <row r="55" spans="1:14" ht="15" customHeight="1" x14ac:dyDescent="0.25">
      <c r="A55" s="3">
        <v>41</v>
      </c>
      <c r="B55" s="3" t="s">
        <v>54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27">
        <f t="shared" si="0"/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</row>
    <row r="56" spans="1:14" ht="15" customHeight="1" x14ac:dyDescent="0.25">
      <c r="A56" s="3">
        <v>42</v>
      </c>
      <c r="B56" s="3" t="s">
        <v>55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27">
        <f t="shared" si="0"/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</row>
    <row r="57" spans="1:14" ht="15" customHeight="1" x14ac:dyDescent="0.25">
      <c r="A57" s="3">
        <v>43</v>
      </c>
      <c r="B57" s="3" t="s">
        <v>56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27">
        <f t="shared" si="0"/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</row>
    <row r="58" spans="1:14" ht="15" customHeight="1" x14ac:dyDescent="0.25">
      <c r="A58" s="3">
        <v>44</v>
      </c>
      <c r="B58" s="3" t="s">
        <v>57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27">
        <f t="shared" si="0"/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</row>
    <row r="59" spans="1:14" ht="15" customHeight="1" x14ac:dyDescent="0.25">
      <c r="A59" s="3">
        <v>45</v>
      </c>
      <c r="B59" s="3" t="s">
        <v>58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27">
        <f t="shared" si="0"/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</row>
    <row r="60" spans="1:14" ht="15" customHeight="1" thickBot="1" x14ac:dyDescent="0.3">
      <c r="A60" s="3">
        <v>46</v>
      </c>
      <c r="B60" s="18" t="s">
        <v>297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28">
        <f t="shared" si="0"/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</row>
    <row r="61" spans="1:14" ht="15" customHeight="1" thickBot="1" x14ac:dyDescent="0.3">
      <c r="A61" s="29"/>
      <c r="B61" s="30" t="s">
        <v>34</v>
      </c>
      <c r="C61" s="31">
        <f>SUM(C42:C60)</f>
        <v>0</v>
      </c>
      <c r="D61" s="31">
        <f t="shared" ref="D61:N61" si="3">SUM(D42:D60)</f>
        <v>0</v>
      </c>
      <c r="E61" s="31">
        <f t="shared" si="3"/>
        <v>0</v>
      </c>
      <c r="F61" s="31">
        <f t="shared" si="3"/>
        <v>0</v>
      </c>
      <c r="G61" s="31">
        <f t="shared" si="3"/>
        <v>0</v>
      </c>
      <c r="H61" s="31">
        <f t="shared" si="3"/>
        <v>0</v>
      </c>
      <c r="I61" s="31">
        <f t="shared" si="3"/>
        <v>0</v>
      </c>
      <c r="J61" s="31">
        <f t="shared" si="3"/>
        <v>0</v>
      </c>
      <c r="K61" s="31">
        <f t="shared" si="3"/>
        <v>0</v>
      </c>
      <c r="L61" s="31">
        <f t="shared" si="3"/>
        <v>0</v>
      </c>
      <c r="M61" s="31">
        <f t="shared" si="3"/>
        <v>0</v>
      </c>
      <c r="N61" s="32">
        <f t="shared" si="3"/>
        <v>0</v>
      </c>
    </row>
    <row r="62" spans="1:14" ht="15" customHeight="1" x14ac:dyDescent="0.25">
      <c r="A62" s="3">
        <v>47</v>
      </c>
      <c r="B62" s="3" t="s">
        <v>59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33">
        <f t="shared" si="0"/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</row>
    <row r="63" spans="1:14" ht="15" customHeight="1" x14ac:dyDescent="0.25">
      <c r="A63" s="3">
        <v>48</v>
      </c>
      <c r="B63" s="3" t="s">
        <v>60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27">
        <f t="shared" si="0"/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</row>
    <row r="64" spans="1:14" ht="15" customHeight="1" thickBot="1" x14ac:dyDescent="0.3">
      <c r="A64" s="3">
        <v>49</v>
      </c>
      <c r="B64" s="3" t="s">
        <v>61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28">
        <f t="shared" si="0"/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</row>
    <row r="65" spans="1:14" ht="15" customHeight="1" thickBot="1" x14ac:dyDescent="0.3">
      <c r="A65" s="29"/>
      <c r="B65" s="30" t="s">
        <v>34</v>
      </c>
      <c r="C65" s="31">
        <f>SUM(C62:C64)</f>
        <v>0</v>
      </c>
      <c r="D65" s="31">
        <f t="shared" ref="D65:N65" si="4">SUM(D62:D64)</f>
        <v>0</v>
      </c>
      <c r="E65" s="31">
        <f t="shared" si="4"/>
        <v>0</v>
      </c>
      <c r="F65" s="31">
        <f t="shared" si="4"/>
        <v>0</v>
      </c>
      <c r="G65" s="31">
        <f t="shared" si="4"/>
        <v>0</v>
      </c>
      <c r="H65" s="31">
        <f t="shared" si="4"/>
        <v>0</v>
      </c>
      <c r="I65" s="31">
        <f t="shared" si="4"/>
        <v>0</v>
      </c>
      <c r="J65" s="31">
        <f t="shared" si="4"/>
        <v>0</v>
      </c>
      <c r="K65" s="31">
        <f t="shared" si="4"/>
        <v>0</v>
      </c>
      <c r="L65" s="31">
        <f t="shared" si="4"/>
        <v>0</v>
      </c>
      <c r="M65" s="31">
        <f t="shared" si="4"/>
        <v>0</v>
      </c>
      <c r="N65" s="32">
        <f t="shared" si="4"/>
        <v>0</v>
      </c>
    </row>
    <row r="66" spans="1:14" ht="15" customHeight="1" x14ac:dyDescent="0.25">
      <c r="A66" s="3">
        <v>50</v>
      </c>
      <c r="B66" s="3" t="s">
        <v>62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33">
        <f t="shared" si="0"/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</row>
    <row r="67" spans="1:14" ht="15" customHeight="1" x14ac:dyDescent="0.25">
      <c r="A67" s="3">
        <v>51</v>
      </c>
      <c r="B67" s="3" t="s">
        <v>63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27">
        <f t="shared" si="0"/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</row>
    <row r="68" spans="1:14" ht="15" customHeight="1" thickBot="1" x14ac:dyDescent="0.3">
      <c r="A68" s="94"/>
      <c r="B68" s="94" t="s">
        <v>34</v>
      </c>
      <c r="C68" s="93">
        <f>SUM(C66:C67)</f>
        <v>0</v>
      </c>
      <c r="D68" s="93">
        <f t="shared" ref="D68:N68" si="5">SUM(D66:D67)</f>
        <v>0</v>
      </c>
      <c r="E68" s="93">
        <f t="shared" si="5"/>
        <v>0</v>
      </c>
      <c r="F68" s="93">
        <f t="shared" si="5"/>
        <v>0</v>
      </c>
      <c r="G68" s="93">
        <f t="shared" si="5"/>
        <v>0</v>
      </c>
      <c r="H68" s="93">
        <f t="shared" si="5"/>
        <v>0</v>
      </c>
      <c r="I68" s="93">
        <f t="shared" si="5"/>
        <v>0</v>
      </c>
      <c r="J68" s="93">
        <f t="shared" si="5"/>
        <v>0</v>
      </c>
      <c r="K68" s="93">
        <f t="shared" si="5"/>
        <v>0</v>
      </c>
      <c r="L68" s="93">
        <f t="shared" si="5"/>
        <v>0</v>
      </c>
      <c r="M68" s="93">
        <f t="shared" si="5"/>
        <v>0</v>
      </c>
      <c r="N68" s="93">
        <f t="shared" si="5"/>
        <v>0</v>
      </c>
    </row>
    <row r="69" spans="1:14" ht="15" customHeight="1" thickBot="1" x14ac:dyDescent="0.3">
      <c r="A69" s="276" t="s">
        <v>11</v>
      </c>
      <c r="B69" s="277"/>
      <c r="C69" s="25">
        <f>C68+C65+C61+C41+C34</f>
        <v>1574</v>
      </c>
      <c r="D69" s="25">
        <f t="shared" ref="D69:N69" si="6">D68+D65+D61+D41+D34</f>
        <v>1059.5</v>
      </c>
      <c r="E69" s="25">
        <f t="shared" si="6"/>
        <v>823</v>
      </c>
      <c r="F69" s="25">
        <f t="shared" si="6"/>
        <v>1050.5</v>
      </c>
      <c r="G69" s="25">
        <f t="shared" si="6"/>
        <v>304</v>
      </c>
      <c r="H69" s="25">
        <f t="shared" si="6"/>
        <v>210.5</v>
      </c>
      <c r="I69" s="25">
        <f t="shared" si="6"/>
        <v>4078</v>
      </c>
      <c r="J69" s="25">
        <f t="shared" si="6"/>
        <v>8139.6200000000008</v>
      </c>
      <c r="K69" s="25">
        <f t="shared" si="6"/>
        <v>1395</v>
      </c>
      <c r="L69" s="25">
        <f t="shared" si="6"/>
        <v>1209.6600000000001</v>
      </c>
      <c r="M69" s="25">
        <f t="shared" si="6"/>
        <v>1026</v>
      </c>
      <c r="N69" s="26">
        <f t="shared" si="6"/>
        <v>705.41</v>
      </c>
    </row>
  </sheetData>
  <mergeCells count="19">
    <mergeCell ref="A1:N1"/>
    <mergeCell ref="A2:N2"/>
    <mergeCell ref="A4:N4"/>
    <mergeCell ref="A5:N5"/>
    <mergeCell ref="A6:N6"/>
    <mergeCell ref="A69:B69"/>
    <mergeCell ref="AC6:AP6"/>
    <mergeCell ref="A8:A11"/>
    <mergeCell ref="B8:B11"/>
    <mergeCell ref="C8:H8"/>
    <mergeCell ref="I8:J9"/>
    <mergeCell ref="K8:L9"/>
    <mergeCell ref="M8:N9"/>
    <mergeCell ref="C10:C11"/>
    <mergeCell ref="D10:D11"/>
    <mergeCell ref="E10:F10"/>
    <mergeCell ref="O6:AB6"/>
    <mergeCell ref="G10:G11"/>
    <mergeCell ref="H10:H11"/>
  </mergeCells>
  <pageMargins left="0.7" right="0.7" top="0.75" bottom="0.75" header="0.3" footer="0.3"/>
  <pageSetup scale="66" orientation="portrait" r:id="rId1"/>
  <colBreaks count="1" manualBreakCount="1">
    <brk id="14" max="1048575" man="1"/>
  </colBreaks>
  <drawing r:id="rId2"/>
  <legacyDrawing r:id="rId3"/>
  <controls>
    <mc:AlternateContent xmlns:mc="http://schemas.openxmlformats.org/markup-compatibility/2006">
      <mc:Choice Requires="x14">
        <control shapeId="24577" r:id="rId4" name="Control 1">
          <controlPr defaultSize="0" autoPict="0" r:id="rId5">
            <anchor moveWithCells="1">
              <from>
                <xdr:col>29</xdr:col>
                <xdr:colOff>457200</xdr:colOff>
                <xdr:row>5</xdr:row>
                <xdr:rowOff>0</xdr:rowOff>
              </from>
              <to>
                <xdr:col>30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24577" r:id="rId4" name="Control 1"/>
      </mc:Fallback>
    </mc:AlternateContent>
    <mc:AlternateContent xmlns:mc="http://schemas.openxmlformats.org/markup-compatibility/2006">
      <mc:Choice Requires="x14">
        <control shapeId="24578" r:id="rId6" name="Control 2">
          <controlPr defaultSize="0" autoPict="0" r:id="rId5">
            <anchor moveWithCells="1">
              <from>
                <xdr:col>29</xdr:col>
                <xdr:colOff>457200</xdr:colOff>
                <xdr:row>40</xdr:row>
                <xdr:rowOff>104775</xdr:rowOff>
              </from>
              <to>
                <xdr:col>30</xdr:col>
                <xdr:colOff>76200</xdr:colOff>
                <xdr:row>41</xdr:row>
                <xdr:rowOff>142875</xdr:rowOff>
              </to>
            </anchor>
          </controlPr>
        </control>
      </mc:Choice>
      <mc:Fallback>
        <control shapeId="24578" r:id="rId6" name="Control 2"/>
      </mc:Fallback>
    </mc:AlternateContent>
  </control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AP67"/>
  <sheetViews>
    <sheetView workbookViewId="0">
      <pane ySplit="9" topLeftCell="A64" activePane="bottomLeft" state="frozen"/>
      <selection pane="bottomLeft" activeCell="Q7" sqref="Q7"/>
    </sheetView>
  </sheetViews>
  <sheetFormatPr defaultRowHeight="15" x14ac:dyDescent="0.25"/>
  <cols>
    <col min="1" max="1" width="6.140625" customWidth="1"/>
    <col min="2" max="2" width="28.5703125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</row>
    <row r="2" spans="1:42" ht="15" customHeight="1" x14ac:dyDescent="0.25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</row>
    <row r="3" spans="1:42" x14ac:dyDescent="0.25">
      <c r="A3" s="1"/>
    </row>
    <row r="4" spans="1:42" ht="15" customHeight="1" x14ac:dyDescent="0.25">
      <c r="A4" s="288" t="s">
        <v>200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</row>
    <row r="6" spans="1:42" ht="15" customHeight="1" thickBot="1" x14ac:dyDescent="0.3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7" spans="1:42" ht="15.75" thickBot="1" x14ac:dyDescent="0.3">
      <c r="P7" s="17" t="s">
        <v>350</v>
      </c>
    </row>
    <row r="8" spans="1:42" ht="15" customHeight="1" x14ac:dyDescent="0.25">
      <c r="A8" s="283" t="s">
        <v>6</v>
      </c>
      <c r="B8" s="283" t="s">
        <v>7</v>
      </c>
      <c r="C8" s="285" t="s">
        <v>201</v>
      </c>
      <c r="D8" s="287"/>
      <c r="E8" s="285" t="s">
        <v>202</v>
      </c>
      <c r="F8" s="287"/>
      <c r="G8" s="285" t="s">
        <v>203</v>
      </c>
      <c r="H8" s="287"/>
      <c r="I8" s="285" t="s">
        <v>204</v>
      </c>
      <c r="J8" s="287"/>
      <c r="K8" s="285" t="s">
        <v>205</v>
      </c>
      <c r="L8" s="287"/>
      <c r="M8" s="285" t="s">
        <v>206</v>
      </c>
      <c r="N8" s="287"/>
      <c r="O8" s="285" t="s">
        <v>11</v>
      </c>
      <c r="P8" s="287"/>
    </row>
    <row r="9" spans="1:42" ht="30" x14ac:dyDescent="0.25">
      <c r="A9" s="284"/>
      <c r="B9" s="284"/>
      <c r="C9" s="2" t="s">
        <v>112</v>
      </c>
      <c r="D9" s="2" t="s">
        <v>95</v>
      </c>
      <c r="E9" s="2" t="s">
        <v>112</v>
      </c>
      <c r="F9" s="2" t="s">
        <v>95</v>
      </c>
      <c r="G9" s="2" t="s">
        <v>112</v>
      </c>
      <c r="H9" s="2" t="s">
        <v>95</v>
      </c>
      <c r="I9" s="2" t="s">
        <v>112</v>
      </c>
      <c r="J9" s="2" t="s">
        <v>95</v>
      </c>
      <c r="K9" s="2" t="s">
        <v>112</v>
      </c>
      <c r="L9" s="2" t="s">
        <v>95</v>
      </c>
      <c r="M9" s="2" t="s">
        <v>112</v>
      </c>
      <c r="N9" s="2" t="s">
        <v>95</v>
      </c>
      <c r="O9" s="2" t="s">
        <v>112</v>
      </c>
      <c r="P9" s="2" t="s">
        <v>95</v>
      </c>
    </row>
    <row r="10" spans="1:42" x14ac:dyDescent="0.25">
      <c r="A10" s="5"/>
      <c r="P10" s="6"/>
    </row>
    <row r="11" spans="1:42" ht="15" customHeight="1" x14ac:dyDescent="0.25">
      <c r="A11" s="3">
        <v>1</v>
      </c>
      <c r="B11" s="3" t="s">
        <v>13</v>
      </c>
      <c r="C11" s="4">
        <v>1898</v>
      </c>
      <c r="D11" s="4">
        <v>4872</v>
      </c>
      <c r="E11" s="4">
        <v>1309</v>
      </c>
      <c r="F11" s="4">
        <v>1807</v>
      </c>
      <c r="G11" s="4">
        <v>305</v>
      </c>
      <c r="H11" s="4">
        <v>617</v>
      </c>
      <c r="I11" s="4">
        <v>182</v>
      </c>
      <c r="J11" s="4">
        <v>346</v>
      </c>
      <c r="K11" s="4">
        <v>0</v>
      </c>
      <c r="L11" s="4">
        <v>0</v>
      </c>
      <c r="M11" s="4">
        <v>225</v>
      </c>
      <c r="N11" s="4">
        <v>347</v>
      </c>
      <c r="O11" s="27">
        <f>C11+E11+G11+I11+K11+M11</f>
        <v>3919</v>
      </c>
      <c r="P11" s="27">
        <f>D11+F11+H11+J11+L11+N11</f>
        <v>7989</v>
      </c>
    </row>
    <row r="12" spans="1:42" ht="15" customHeight="1" x14ac:dyDescent="0.25">
      <c r="A12" s="3">
        <v>2</v>
      </c>
      <c r="B12" s="3" t="s">
        <v>14</v>
      </c>
      <c r="C12" s="4">
        <v>25</v>
      </c>
      <c r="D12" s="4">
        <v>98</v>
      </c>
      <c r="E12" s="4">
        <v>0</v>
      </c>
      <c r="F12" s="4">
        <v>0</v>
      </c>
      <c r="G12" s="4">
        <v>7</v>
      </c>
      <c r="H12" s="4">
        <v>20</v>
      </c>
      <c r="I12" s="4">
        <v>0</v>
      </c>
      <c r="J12" s="4">
        <v>0</v>
      </c>
      <c r="K12" s="4">
        <v>0</v>
      </c>
      <c r="L12" s="4">
        <v>0</v>
      </c>
      <c r="M12" s="4">
        <v>18</v>
      </c>
      <c r="N12" s="4">
        <v>47</v>
      </c>
      <c r="O12" s="27">
        <f t="shared" ref="O12:O65" si="0">C12+E12+G12+I12+K12+M12</f>
        <v>50</v>
      </c>
      <c r="P12" s="27">
        <f t="shared" ref="P12:P65" si="1">D12+F12+H12+J12+L12+N12</f>
        <v>165</v>
      </c>
    </row>
    <row r="13" spans="1:42" ht="15" customHeight="1" x14ac:dyDescent="0.25">
      <c r="A13" s="3">
        <v>3</v>
      </c>
      <c r="B13" s="3" t="s">
        <v>15</v>
      </c>
      <c r="C13" s="4">
        <v>843</v>
      </c>
      <c r="D13" s="4">
        <v>4061.29</v>
      </c>
      <c r="E13" s="4">
        <v>89</v>
      </c>
      <c r="F13" s="4">
        <v>1114.53</v>
      </c>
      <c r="G13" s="4">
        <v>66</v>
      </c>
      <c r="H13" s="4">
        <v>267.5</v>
      </c>
      <c r="I13" s="4">
        <v>3</v>
      </c>
      <c r="J13" s="4">
        <v>8</v>
      </c>
      <c r="K13" s="4">
        <v>21</v>
      </c>
      <c r="L13" s="4">
        <v>51.37</v>
      </c>
      <c r="M13" s="4">
        <v>145</v>
      </c>
      <c r="N13" s="4">
        <v>154.4</v>
      </c>
      <c r="O13" s="27">
        <f t="shared" si="0"/>
        <v>1167</v>
      </c>
      <c r="P13" s="27">
        <f t="shared" si="1"/>
        <v>5657.0899999999992</v>
      </c>
    </row>
    <row r="14" spans="1:42" ht="15" customHeight="1" x14ac:dyDescent="0.25">
      <c r="A14" s="3">
        <v>4</v>
      </c>
      <c r="B14" s="3" t="s">
        <v>16</v>
      </c>
      <c r="C14" s="4">
        <v>6972</v>
      </c>
      <c r="D14" s="4">
        <v>8254</v>
      </c>
      <c r="E14" s="4">
        <v>868</v>
      </c>
      <c r="F14" s="4">
        <v>1365</v>
      </c>
      <c r="G14" s="4">
        <v>192</v>
      </c>
      <c r="H14" s="4">
        <v>186</v>
      </c>
      <c r="I14" s="4">
        <v>0</v>
      </c>
      <c r="J14" s="4">
        <v>0</v>
      </c>
      <c r="K14" s="4">
        <v>13</v>
      </c>
      <c r="L14" s="4">
        <v>28</v>
      </c>
      <c r="M14" s="4">
        <v>398</v>
      </c>
      <c r="N14" s="4">
        <v>925</v>
      </c>
      <c r="O14" s="27">
        <f t="shared" si="0"/>
        <v>8443</v>
      </c>
      <c r="P14" s="27">
        <f t="shared" si="1"/>
        <v>10758</v>
      </c>
    </row>
    <row r="15" spans="1:42" ht="15" customHeight="1" x14ac:dyDescent="0.25">
      <c r="A15" s="3">
        <v>5</v>
      </c>
      <c r="B15" s="3" t="s">
        <v>17</v>
      </c>
      <c r="C15" s="4">
        <v>935</v>
      </c>
      <c r="D15" s="4">
        <v>1702.8400000000001</v>
      </c>
      <c r="E15" s="4">
        <v>359</v>
      </c>
      <c r="F15" s="4">
        <v>428</v>
      </c>
      <c r="G15" s="4">
        <v>44</v>
      </c>
      <c r="H15" s="4">
        <v>207</v>
      </c>
      <c r="I15" s="4">
        <v>1</v>
      </c>
      <c r="J15" s="4">
        <v>0.03</v>
      </c>
      <c r="K15" s="4">
        <v>35</v>
      </c>
      <c r="L15" s="4">
        <v>58</v>
      </c>
      <c r="M15" s="4">
        <v>199</v>
      </c>
      <c r="N15" s="4">
        <v>723</v>
      </c>
      <c r="O15" s="27">
        <f t="shared" si="0"/>
        <v>1573</v>
      </c>
      <c r="P15" s="27">
        <f t="shared" si="1"/>
        <v>3118.8700000000003</v>
      </c>
    </row>
    <row r="16" spans="1:42" ht="15" customHeight="1" x14ac:dyDescent="0.25">
      <c r="A16" s="3">
        <v>6</v>
      </c>
      <c r="B16" s="3" t="s">
        <v>18</v>
      </c>
      <c r="C16" s="4">
        <v>854</v>
      </c>
      <c r="D16" s="4">
        <v>2499.04</v>
      </c>
      <c r="E16" s="4">
        <v>412</v>
      </c>
      <c r="F16" s="4">
        <v>990.81</v>
      </c>
      <c r="G16" s="4">
        <v>154</v>
      </c>
      <c r="H16" s="4">
        <v>584.66999999999996</v>
      </c>
      <c r="I16" s="4">
        <v>0</v>
      </c>
      <c r="J16" s="4">
        <v>0</v>
      </c>
      <c r="K16" s="4">
        <v>34</v>
      </c>
      <c r="L16" s="4">
        <v>379.61</v>
      </c>
      <c r="M16" s="4">
        <v>100</v>
      </c>
      <c r="N16" s="4">
        <v>147.03</v>
      </c>
      <c r="O16" s="27">
        <f t="shared" si="0"/>
        <v>1554</v>
      </c>
      <c r="P16" s="27">
        <f t="shared" si="1"/>
        <v>4601.16</v>
      </c>
    </row>
    <row r="17" spans="1:16" ht="15" customHeight="1" x14ac:dyDescent="0.25">
      <c r="A17" s="3">
        <v>7</v>
      </c>
      <c r="B17" s="3" t="s">
        <v>19</v>
      </c>
      <c r="C17" s="4">
        <v>2698</v>
      </c>
      <c r="D17" s="4">
        <v>3442</v>
      </c>
      <c r="E17" s="4">
        <v>1095</v>
      </c>
      <c r="F17" s="4">
        <v>595</v>
      </c>
      <c r="G17" s="4">
        <v>1014</v>
      </c>
      <c r="H17" s="4">
        <v>552</v>
      </c>
      <c r="I17" s="4">
        <v>0</v>
      </c>
      <c r="J17" s="4">
        <v>0</v>
      </c>
      <c r="K17" s="4">
        <v>298</v>
      </c>
      <c r="L17" s="4">
        <v>328</v>
      </c>
      <c r="M17" s="4">
        <v>1179</v>
      </c>
      <c r="N17" s="4">
        <v>824</v>
      </c>
      <c r="O17" s="27">
        <f t="shared" si="0"/>
        <v>6284</v>
      </c>
      <c r="P17" s="27">
        <f t="shared" si="1"/>
        <v>5741</v>
      </c>
    </row>
    <row r="18" spans="1:16" ht="15" customHeight="1" x14ac:dyDescent="0.25">
      <c r="A18" s="3">
        <v>8</v>
      </c>
      <c r="B18" s="3" t="s">
        <v>20</v>
      </c>
      <c r="C18" s="4">
        <v>63</v>
      </c>
      <c r="D18" s="4">
        <v>187</v>
      </c>
      <c r="E18" s="4">
        <v>8</v>
      </c>
      <c r="F18" s="4">
        <v>13</v>
      </c>
      <c r="G18" s="4">
        <v>2</v>
      </c>
      <c r="H18" s="4">
        <v>3</v>
      </c>
      <c r="I18" s="4">
        <v>0</v>
      </c>
      <c r="J18" s="4">
        <v>0</v>
      </c>
      <c r="K18" s="4">
        <v>0</v>
      </c>
      <c r="L18" s="4">
        <v>0</v>
      </c>
      <c r="M18" s="4">
        <v>42</v>
      </c>
      <c r="N18" s="4">
        <v>216</v>
      </c>
      <c r="O18" s="27">
        <f t="shared" si="0"/>
        <v>115</v>
      </c>
      <c r="P18" s="27">
        <f t="shared" si="1"/>
        <v>419</v>
      </c>
    </row>
    <row r="19" spans="1:16" ht="15" customHeight="1" x14ac:dyDescent="0.25">
      <c r="A19" s="3">
        <v>9</v>
      </c>
      <c r="B19" s="3" t="s">
        <v>21</v>
      </c>
      <c r="C19" s="4">
        <v>309</v>
      </c>
      <c r="D19" s="4">
        <v>914</v>
      </c>
      <c r="E19" s="4">
        <v>43</v>
      </c>
      <c r="F19" s="4">
        <v>339</v>
      </c>
      <c r="G19" s="4">
        <v>16</v>
      </c>
      <c r="H19" s="4">
        <v>81</v>
      </c>
      <c r="I19" s="4">
        <v>1</v>
      </c>
      <c r="J19" s="4">
        <v>3</v>
      </c>
      <c r="K19" s="4">
        <v>1</v>
      </c>
      <c r="L19" s="4">
        <v>1</v>
      </c>
      <c r="M19" s="4">
        <v>173</v>
      </c>
      <c r="N19" s="4">
        <v>238</v>
      </c>
      <c r="O19" s="27">
        <f t="shared" si="0"/>
        <v>543</v>
      </c>
      <c r="P19" s="27">
        <f t="shared" si="1"/>
        <v>1576</v>
      </c>
    </row>
    <row r="20" spans="1:16" ht="15" customHeight="1" x14ac:dyDescent="0.25">
      <c r="A20" s="3">
        <v>10</v>
      </c>
      <c r="B20" s="3" t="s">
        <v>22</v>
      </c>
      <c r="C20" s="4">
        <v>37</v>
      </c>
      <c r="D20" s="4">
        <v>155.97999999999999</v>
      </c>
      <c r="E20" s="4">
        <v>2</v>
      </c>
      <c r="F20" s="4">
        <v>11.44</v>
      </c>
      <c r="G20" s="4">
        <v>6</v>
      </c>
      <c r="H20" s="4">
        <v>23.28</v>
      </c>
      <c r="I20" s="4">
        <v>0</v>
      </c>
      <c r="J20" s="4">
        <v>0</v>
      </c>
      <c r="K20" s="4">
        <v>0</v>
      </c>
      <c r="L20" s="4">
        <v>0</v>
      </c>
      <c r="M20" s="4">
        <v>12</v>
      </c>
      <c r="N20" s="4">
        <v>71.209999999999994</v>
      </c>
      <c r="O20" s="27">
        <f t="shared" si="0"/>
        <v>57</v>
      </c>
      <c r="P20" s="27">
        <f t="shared" si="1"/>
        <v>261.90999999999997</v>
      </c>
    </row>
    <row r="21" spans="1:16" ht="15" customHeight="1" x14ac:dyDescent="0.25">
      <c r="A21" s="3">
        <v>11</v>
      </c>
      <c r="B21" s="3" t="s">
        <v>23</v>
      </c>
      <c r="C21" s="4">
        <v>274</v>
      </c>
      <c r="D21" s="4">
        <v>201</v>
      </c>
      <c r="E21" s="4">
        <v>89</v>
      </c>
      <c r="F21" s="4">
        <v>104</v>
      </c>
      <c r="G21" s="4">
        <v>34</v>
      </c>
      <c r="H21" s="4">
        <v>69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27">
        <f t="shared" si="0"/>
        <v>397</v>
      </c>
      <c r="P21" s="27">
        <f t="shared" si="1"/>
        <v>374</v>
      </c>
    </row>
    <row r="22" spans="1:16" ht="15" customHeight="1" x14ac:dyDescent="0.25">
      <c r="A22" s="3">
        <v>12</v>
      </c>
      <c r="B22" s="3" t="s">
        <v>24</v>
      </c>
      <c r="C22" s="4">
        <v>449</v>
      </c>
      <c r="D22" s="4">
        <v>575.16</v>
      </c>
      <c r="E22" s="4">
        <v>43</v>
      </c>
      <c r="F22" s="4">
        <v>168.52</v>
      </c>
      <c r="G22" s="4">
        <v>63</v>
      </c>
      <c r="H22" s="4">
        <v>109.03</v>
      </c>
      <c r="I22" s="4">
        <v>0</v>
      </c>
      <c r="J22" s="4">
        <v>0</v>
      </c>
      <c r="K22" s="4">
        <v>9</v>
      </c>
      <c r="L22" s="4">
        <v>87.79</v>
      </c>
      <c r="M22" s="4">
        <v>4</v>
      </c>
      <c r="N22" s="4">
        <v>14.9</v>
      </c>
      <c r="O22" s="27">
        <f t="shared" si="0"/>
        <v>568</v>
      </c>
      <c r="P22" s="27">
        <f t="shared" si="1"/>
        <v>955.39999999999986</v>
      </c>
    </row>
    <row r="23" spans="1:16" ht="15" customHeight="1" x14ac:dyDescent="0.25">
      <c r="A23" s="3">
        <v>13</v>
      </c>
      <c r="B23" s="3" t="s">
        <v>25</v>
      </c>
      <c r="C23" s="4">
        <v>226</v>
      </c>
      <c r="D23" s="4">
        <v>313</v>
      </c>
      <c r="E23" s="4">
        <v>44</v>
      </c>
      <c r="F23" s="4">
        <v>150</v>
      </c>
      <c r="G23" s="4">
        <v>19</v>
      </c>
      <c r="H23" s="4">
        <v>64</v>
      </c>
      <c r="I23" s="4">
        <v>0</v>
      </c>
      <c r="J23" s="4">
        <v>0</v>
      </c>
      <c r="K23" s="4">
        <v>0</v>
      </c>
      <c r="L23" s="4">
        <v>0</v>
      </c>
      <c r="M23" s="4">
        <v>13</v>
      </c>
      <c r="N23" s="4">
        <v>30</v>
      </c>
      <c r="O23" s="27">
        <f t="shared" si="0"/>
        <v>302</v>
      </c>
      <c r="P23" s="27">
        <f t="shared" si="1"/>
        <v>557</v>
      </c>
    </row>
    <row r="24" spans="1:16" ht="15" customHeight="1" x14ac:dyDescent="0.25">
      <c r="A24" s="3">
        <v>14</v>
      </c>
      <c r="B24" s="3" t="s">
        <v>26</v>
      </c>
      <c r="C24" s="4">
        <v>190</v>
      </c>
      <c r="D24" s="4">
        <v>561</v>
      </c>
      <c r="E24" s="4">
        <v>572</v>
      </c>
      <c r="F24" s="4">
        <v>5747</v>
      </c>
      <c r="G24" s="4">
        <v>15</v>
      </c>
      <c r="H24" s="4">
        <v>57</v>
      </c>
      <c r="I24" s="4">
        <v>0</v>
      </c>
      <c r="J24" s="4">
        <v>0</v>
      </c>
      <c r="K24" s="4">
        <v>0</v>
      </c>
      <c r="L24" s="4">
        <v>0</v>
      </c>
      <c r="M24" s="4">
        <v>20</v>
      </c>
      <c r="N24" s="4">
        <v>172</v>
      </c>
      <c r="O24" s="27">
        <f t="shared" si="0"/>
        <v>797</v>
      </c>
      <c r="P24" s="27">
        <f t="shared" si="1"/>
        <v>6537</v>
      </c>
    </row>
    <row r="25" spans="1:16" ht="15" customHeight="1" x14ac:dyDescent="0.25">
      <c r="A25" s="3">
        <v>15</v>
      </c>
      <c r="B25" s="3" t="s">
        <v>27</v>
      </c>
      <c r="C25" s="4">
        <v>891</v>
      </c>
      <c r="D25" s="4">
        <v>989</v>
      </c>
      <c r="E25" s="4">
        <v>190</v>
      </c>
      <c r="F25" s="4">
        <v>1086</v>
      </c>
      <c r="G25" s="4">
        <v>106</v>
      </c>
      <c r="H25" s="4">
        <v>117</v>
      </c>
      <c r="I25" s="4">
        <v>2</v>
      </c>
      <c r="J25" s="4">
        <v>2</v>
      </c>
      <c r="K25" s="4">
        <v>9</v>
      </c>
      <c r="L25" s="4">
        <v>11</v>
      </c>
      <c r="M25" s="4">
        <v>265</v>
      </c>
      <c r="N25" s="4">
        <v>1064</v>
      </c>
      <c r="O25" s="27">
        <f t="shared" si="0"/>
        <v>1463</v>
      </c>
      <c r="P25" s="27">
        <f t="shared" si="1"/>
        <v>3269</v>
      </c>
    </row>
    <row r="26" spans="1:16" ht="15" customHeight="1" x14ac:dyDescent="0.25">
      <c r="A26" s="3">
        <v>16</v>
      </c>
      <c r="B26" s="3" t="s">
        <v>28</v>
      </c>
      <c r="C26" s="4">
        <v>225</v>
      </c>
      <c r="D26" s="4">
        <v>560</v>
      </c>
      <c r="E26" s="4">
        <v>35</v>
      </c>
      <c r="F26" s="4">
        <v>890</v>
      </c>
      <c r="G26" s="4">
        <v>12</v>
      </c>
      <c r="H26" s="4">
        <v>30</v>
      </c>
      <c r="I26" s="4">
        <v>0</v>
      </c>
      <c r="J26" s="4">
        <v>0</v>
      </c>
      <c r="K26" s="4">
        <v>0</v>
      </c>
      <c r="L26" s="4">
        <v>0</v>
      </c>
      <c r="M26" s="4">
        <v>115</v>
      </c>
      <c r="N26" s="4">
        <v>225</v>
      </c>
      <c r="O26" s="27">
        <f t="shared" si="0"/>
        <v>387</v>
      </c>
      <c r="P26" s="27">
        <f t="shared" si="1"/>
        <v>1705</v>
      </c>
    </row>
    <row r="27" spans="1:16" ht="15" customHeight="1" x14ac:dyDescent="0.25">
      <c r="A27" s="3">
        <v>17</v>
      </c>
      <c r="B27" s="3" t="s">
        <v>29</v>
      </c>
      <c r="C27" s="4">
        <v>112</v>
      </c>
      <c r="D27" s="4">
        <v>2456</v>
      </c>
      <c r="E27" s="4">
        <v>98</v>
      </c>
      <c r="F27" s="4">
        <v>746</v>
      </c>
      <c r="G27" s="4">
        <v>8</v>
      </c>
      <c r="H27" s="4">
        <v>103</v>
      </c>
      <c r="I27" s="4">
        <v>0</v>
      </c>
      <c r="J27" s="4">
        <v>0</v>
      </c>
      <c r="K27" s="4">
        <v>0</v>
      </c>
      <c r="L27" s="4">
        <v>0</v>
      </c>
      <c r="M27" s="4">
        <v>106</v>
      </c>
      <c r="N27" s="4">
        <v>1114</v>
      </c>
      <c r="O27" s="27">
        <f t="shared" si="0"/>
        <v>324</v>
      </c>
      <c r="P27" s="27">
        <f t="shared" si="1"/>
        <v>4419</v>
      </c>
    </row>
    <row r="28" spans="1:16" ht="15" customHeight="1" x14ac:dyDescent="0.25">
      <c r="A28" s="3">
        <v>18</v>
      </c>
      <c r="B28" s="3" t="s">
        <v>30</v>
      </c>
      <c r="C28" s="4">
        <v>815</v>
      </c>
      <c r="D28" s="4">
        <v>2410.8000000000002</v>
      </c>
      <c r="E28" s="4">
        <v>151</v>
      </c>
      <c r="F28" s="4">
        <v>668.73</v>
      </c>
      <c r="G28" s="4">
        <v>48</v>
      </c>
      <c r="H28" s="4">
        <v>267.64999999999998</v>
      </c>
      <c r="I28" s="4">
        <v>0</v>
      </c>
      <c r="J28" s="4">
        <v>0</v>
      </c>
      <c r="K28" s="4">
        <v>7</v>
      </c>
      <c r="L28" s="4">
        <v>16.010000000000002</v>
      </c>
      <c r="M28" s="4">
        <v>605</v>
      </c>
      <c r="N28" s="4">
        <v>5829.19</v>
      </c>
      <c r="O28" s="27">
        <f t="shared" si="0"/>
        <v>1626</v>
      </c>
      <c r="P28" s="27">
        <f t="shared" si="1"/>
        <v>9192.380000000001</v>
      </c>
    </row>
    <row r="29" spans="1:16" ht="15" customHeight="1" x14ac:dyDescent="0.25">
      <c r="A29" s="3">
        <v>19</v>
      </c>
      <c r="B29" s="3" t="s">
        <v>31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27">
        <f t="shared" si="0"/>
        <v>0</v>
      </c>
      <c r="P29" s="27">
        <f t="shared" si="1"/>
        <v>0</v>
      </c>
    </row>
    <row r="30" spans="1:16" ht="15" customHeight="1" x14ac:dyDescent="0.25">
      <c r="A30" s="3">
        <v>20</v>
      </c>
      <c r="B30" s="3" t="s">
        <v>32</v>
      </c>
      <c r="C30" s="4">
        <v>84</v>
      </c>
      <c r="D30" s="4">
        <v>3571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155</v>
      </c>
      <c r="N30" s="4">
        <v>1783</v>
      </c>
      <c r="O30" s="27">
        <f t="shared" si="0"/>
        <v>239</v>
      </c>
      <c r="P30" s="27">
        <f t="shared" si="1"/>
        <v>5354</v>
      </c>
    </row>
    <row r="31" spans="1:16" ht="15" customHeight="1" thickBot="1" x14ac:dyDescent="0.3">
      <c r="A31" s="18">
        <v>21</v>
      </c>
      <c r="B31" s="18" t="s">
        <v>33</v>
      </c>
      <c r="C31" s="19">
        <v>3</v>
      </c>
      <c r="D31" s="19">
        <v>1.32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2</v>
      </c>
      <c r="N31" s="19">
        <v>19</v>
      </c>
      <c r="O31" s="28">
        <f t="shared" si="0"/>
        <v>5</v>
      </c>
      <c r="P31" s="28">
        <f t="shared" si="1"/>
        <v>20.32</v>
      </c>
    </row>
    <row r="32" spans="1:16" ht="15" customHeight="1" thickBot="1" x14ac:dyDescent="0.3">
      <c r="A32" s="29"/>
      <c r="B32" s="30" t="s">
        <v>34</v>
      </c>
      <c r="C32" s="31">
        <f>SUM(C11:C31)</f>
        <v>17903</v>
      </c>
      <c r="D32" s="31">
        <f t="shared" ref="D32:P32" si="2">SUM(D11:D31)</f>
        <v>37824.43</v>
      </c>
      <c r="E32" s="31">
        <f t="shared" si="2"/>
        <v>5407</v>
      </c>
      <c r="F32" s="31">
        <f t="shared" si="2"/>
        <v>16224.029999999999</v>
      </c>
      <c r="G32" s="31">
        <f t="shared" si="2"/>
        <v>2111</v>
      </c>
      <c r="H32" s="31">
        <f t="shared" si="2"/>
        <v>3358.1300000000006</v>
      </c>
      <c r="I32" s="31">
        <f t="shared" si="2"/>
        <v>189</v>
      </c>
      <c r="J32" s="31">
        <f t="shared" si="2"/>
        <v>359.03</v>
      </c>
      <c r="K32" s="31">
        <f t="shared" si="2"/>
        <v>427</v>
      </c>
      <c r="L32" s="31">
        <f t="shared" si="2"/>
        <v>960.78</v>
      </c>
      <c r="M32" s="31">
        <f t="shared" si="2"/>
        <v>3776</v>
      </c>
      <c r="N32" s="31">
        <f t="shared" si="2"/>
        <v>13943.73</v>
      </c>
      <c r="O32" s="31">
        <f t="shared" si="2"/>
        <v>29813</v>
      </c>
      <c r="P32" s="32">
        <f t="shared" si="2"/>
        <v>72670.13</v>
      </c>
    </row>
    <row r="33" spans="1:16" ht="15" customHeight="1" x14ac:dyDescent="0.25">
      <c r="A33" s="22">
        <v>22</v>
      </c>
      <c r="B33" s="22" t="s">
        <v>35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33">
        <f t="shared" si="0"/>
        <v>0</v>
      </c>
      <c r="P33" s="33">
        <f t="shared" si="1"/>
        <v>0</v>
      </c>
    </row>
    <row r="34" spans="1:16" ht="15" customHeight="1" x14ac:dyDescent="0.25">
      <c r="A34" s="3">
        <v>23</v>
      </c>
      <c r="B34" s="3" t="s">
        <v>36</v>
      </c>
      <c r="C34" s="4">
        <v>19</v>
      </c>
      <c r="D34" s="4">
        <v>2000.76</v>
      </c>
      <c r="E34" s="4">
        <v>18</v>
      </c>
      <c r="F34" s="4">
        <v>8713.2800000000007</v>
      </c>
      <c r="G34" s="4">
        <v>9</v>
      </c>
      <c r="H34" s="4">
        <v>13836.64</v>
      </c>
      <c r="I34" s="4">
        <v>0</v>
      </c>
      <c r="J34" s="4">
        <v>0</v>
      </c>
      <c r="K34" s="4">
        <v>0</v>
      </c>
      <c r="L34" s="4">
        <v>0</v>
      </c>
      <c r="M34" s="4">
        <v>5</v>
      </c>
      <c r="N34" s="4">
        <v>36.49</v>
      </c>
      <c r="O34" s="27">
        <f t="shared" si="0"/>
        <v>51</v>
      </c>
      <c r="P34" s="27">
        <f t="shared" si="1"/>
        <v>24587.170000000002</v>
      </c>
    </row>
    <row r="35" spans="1:16" ht="15" customHeight="1" x14ac:dyDescent="0.25">
      <c r="A35" s="3">
        <v>24</v>
      </c>
      <c r="B35" s="3" t="s">
        <v>37</v>
      </c>
      <c r="C35" s="4">
        <v>132</v>
      </c>
      <c r="D35" s="4">
        <v>310</v>
      </c>
      <c r="E35" s="4">
        <v>83</v>
      </c>
      <c r="F35" s="4">
        <v>914</v>
      </c>
      <c r="G35" s="4">
        <v>12</v>
      </c>
      <c r="H35" s="4">
        <v>102</v>
      </c>
      <c r="I35" s="4">
        <v>0</v>
      </c>
      <c r="J35" s="4">
        <v>0</v>
      </c>
      <c r="K35" s="4">
        <v>8</v>
      </c>
      <c r="L35" s="4">
        <v>35</v>
      </c>
      <c r="M35" s="4">
        <v>0</v>
      </c>
      <c r="N35" s="4">
        <v>0</v>
      </c>
      <c r="O35" s="27">
        <f t="shared" si="0"/>
        <v>235</v>
      </c>
      <c r="P35" s="27">
        <f t="shared" si="1"/>
        <v>1361</v>
      </c>
    </row>
    <row r="36" spans="1:16" ht="15" customHeight="1" x14ac:dyDescent="0.25">
      <c r="A36" s="3">
        <v>25</v>
      </c>
      <c r="B36" s="3" t="s">
        <v>38</v>
      </c>
      <c r="C36" s="4">
        <v>1</v>
      </c>
      <c r="D36" s="4">
        <v>6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27">
        <f t="shared" si="0"/>
        <v>1</v>
      </c>
      <c r="P36" s="27">
        <f t="shared" si="1"/>
        <v>6</v>
      </c>
    </row>
    <row r="37" spans="1:16" ht="15" customHeight="1" x14ac:dyDescent="0.25">
      <c r="A37" s="3">
        <v>26</v>
      </c>
      <c r="B37" s="3" t="s">
        <v>39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27">
        <f t="shared" si="0"/>
        <v>0</v>
      </c>
      <c r="P37" s="27">
        <f t="shared" si="1"/>
        <v>0</v>
      </c>
    </row>
    <row r="38" spans="1:16" ht="15" customHeight="1" thickBot="1" x14ac:dyDescent="0.3">
      <c r="A38" s="18">
        <v>27</v>
      </c>
      <c r="B38" s="18" t="s">
        <v>40</v>
      </c>
      <c r="C38" s="19">
        <v>255</v>
      </c>
      <c r="D38" s="19">
        <v>840</v>
      </c>
      <c r="E38" s="19">
        <v>151</v>
      </c>
      <c r="F38" s="19">
        <v>356</v>
      </c>
      <c r="G38" s="19">
        <v>128</v>
      </c>
      <c r="H38" s="19">
        <v>532</v>
      </c>
      <c r="I38" s="19">
        <v>20</v>
      </c>
      <c r="J38" s="19">
        <v>255</v>
      </c>
      <c r="K38" s="19">
        <v>10</v>
      </c>
      <c r="L38" s="19">
        <v>25</v>
      </c>
      <c r="M38" s="19">
        <v>126</v>
      </c>
      <c r="N38" s="19">
        <v>305</v>
      </c>
      <c r="O38" s="28">
        <f t="shared" si="0"/>
        <v>690</v>
      </c>
      <c r="P38" s="28">
        <f t="shared" si="1"/>
        <v>2313</v>
      </c>
    </row>
    <row r="39" spans="1:16" ht="15" customHeight="1" thickBot="1" x14ac:dyDescent="0.3">
      <c r="A39" s="29"/>
      <c r="B39" s="30" t="s">
        <v>34</v>
      </c>
      <c r="C39" s="31">
        <f>SUM(C33:C38)</f>
        <v>407</v>
      </c>
      <c r="D39" s="31">
        <f t="shared" ref="D39:P39" si="3">SUM(D33:D38)</f>
        <v>3156.76</v>
      </c>
      <c r="E39" s="31">
        <f t="shared" si="3"/>
        <v>252</v>
      </c>
      <c r="F39" s="31">
        <f t="shared" si="3"/>
        <v>9983.2800000000007</v>
      </c>
      <c r="G39" s="31">
        <f t="shared" si="3"/>
        <v>149</v>
      </c>
      <c r="H39" s="31">
        <f t="shared" si="3"/>
        <v>14470.64</v>
      </c>
      <c r="I39" s="31">
        <f t="shared" si="3"/>
        <v>20</v>
      </c>
      <c r="J39" s="31">
        <f t="shared" si="3"/>
        <v>255</v>
      </c>
      <c r="K39" s="31">
        <f t="shared" si="3"/>
        <v>18</v>
      </c>
      <c r="L39" s="31">
        <f t="shared" si="3"/>
        <v>60</v>
      </c>
      <c r="M39" s="31">
        <f t="shared" si="3"/>
        <v>131</v>
      </c>
      <c r="N39" s="31">
        <f t="shared" si="3"/>
        <v>341.49</v>
      </c>
      <c r="O39" s="31">
        <f t="shared" si="3"/>
        <v>977</v>
      </c>
      <c r="P39" s="32">
        <f t="shared" si="3"/>
        <v>28267.170000000002</v>
      </c>
    </row>
    <row r="40" spans="1:16" ht="15" customHeight="1" x14ac:dyDescent="0.25">
      <c r="A40" s="22">
        <v>28</v>
      </c>
      <c r="B40" s="22" t="s">
        <v>41</v>
      </c>
      <c r="C40" s="23">
        <v>195</v>
      </c>
      <c r="D40" s="23">
        <v>269</v>
      </c>
      <c r="E40" s="23">
        <v>23</v>
      </c>
      <c r="F40" s="23">
        <v>242.56</v>
      </c>
      <c r="G40" s="23">
        <v>6</v>
      </c>
      <c r="H40" s="23">
        <v>78.64</v>
      </c>
      <c r="I40" s="23">
        <v>0</v>
      </c>
      <c r="J40" s="23">
        <v>0</v>
      </c>
      <c r="K40" s="23">
        <v>1</v>
      </c>
      <c r="L40" s="23">
        <v>0</v>
      </c>
      <c r="M40" s="23">
        <v>0</v>
      </c>
      <c r="N40" s="23">
        <v>0</v>
      </c>
      <c r="O40" s="33">
        <f t="shared" si="0"/>
        <v>225</v>
      </c>
      <c r="P40" s="33">
        <f t="shared" si="1"/>
        <v>590.20000000000005</v>
      </c>
    </row>
    <row r="41" spans="1:16" ht="15" customHeight="1" x14ac:dyDescent="0.25">
      <c r="A41" s="3">
        <v>29</v>
      </c>
      <c r="B41" s="3" t="s">
        <v>42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27">
        <f t="shared" si="0"/>
        <v>0</v>
      </c>
      <c r="P41" s="27">
        <f t="shared" si="1"/>
        <v>0</v>
      </c>
    </row>
    <row r="42" spans="1:16" ht="15" customHeight="1" x14ac:dyDescent="0.25">
      <c r="A42" s="3">
        <v>30</v>
      </c>
      <c r="B42" s="3" t="s">
        <v>43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27">
        <f t="shared" si="0"/>
        <v>0</v>
      </c>
      <c r="P42" s="27">
        <f t="shared" si="1"/>
        <v>0</v>
      </c>
    </row>
    <row r="43" spans="1:16" ht="15" customHeight="1" x14ac:dyDescent="0.25">
      <c r="A43" s="3">
        <v>31</v>
      </c>
      <c r="B43" s="3" t="s">
        <v>44</v>
      </c>
      <c r="C43" s="4">
        <v>1614</v>
      </c>
      <c r="D43" s="4">
        <v>2627</v>
      </c>
      <c r="E43" s="4">
        <v>141</v>
      </c>
      <c r="F43" s="4">
        <v>849</v>
      </c>
      <c r="G43" s="4">
        <v>21</v>
      </c>
      <c r="H43" s="4">
        <v>57</v>
      </c>
      <c r="I43" s="4">
        <v>2</v>
      </c>
      <c r="J43" s="4">
        <v>0</v>
      </c>
      <c r="K43" s="4">
        <v>0</v>
      </c>
      <c r="L43" s="4">
        <v>0</v>
      </c>
      <c r="M43" s="4">
        <v>32</v>
      </c>
      <c r="N43" s="4">
        <v>127</v>
      </c>
      <c r="O43" s="27">
        <f t="shared" si="0"/>
        <v>1810</v>
      </c>
      <c r="P43" s="27">
        <f t="shared" si="1"/>
        <v>3660</v>
      </c>
    </row>
    <row r="44" spans="1:16" ht="15" customHeight="1" x14ac:dyDescent="0.25">
      <c r="A44" s="3">
        <v>32</v>
      </c>
      <c r="B44" s="3" t="s">
        <v>45</v>
      </c>
      <c r="C44" s="4">
        <v>5411</v>
      </c>
      <c r="D44" s="4">
        <v>14575.2</v>
      </c>
      <c r="E44" s="4">
        <v>1105</v>
      </c>
      <c r="F44" s="4">
        <v>8548.19</v>
      </c>
      <c r="G44" s="4">
        <v>290</v>
      </c>
      <c r="H44" s="4">
        <v>1367.15</v>
      </c>
      <c r="I44" s="4">
        <v>9</v>
      </c>
      <c r="J44" s="4">
        <v>19</v>
      </c>
      <c r="K44" s="4">
        <v>88</v>
      </c>
      <c r="L44" s="4">
        <v>135.78</v>
      </c>
      <c r="M44" s="4">
        <v>0</v>
      </c>
      <c r="N44" s="4">
        <v>0</v>
      </c>
      <c r="O44" s="27">
        <f t="shared" si="0"/>
        <v>6903</v>
      </c>
      <c r="P44" s="27">
        <f t="shared" si="1"/>
        <v>24645.32</v>
      </c>
    </row>
    <row r="45" spans="1:16" ht="15" customHeight="1" x14ac:dyDescent="0.25">
      <c r="A45" s="3">
        <v>33</v>
      </c>
      <c r="B45" s="3" t="s">
        <v>46</v>
      </c>
      <c r="C45" s="4">
        <v>562</v>
      </c>
      <c r="D45" s="4">
        <v>1637.2</v>
      </c>
      <c r="E45" s="4">
        <v>26</v>
      </c>
      <c r="F45" s="4">
        <v>107.55</v>
      </c>
      <c r="G45" s="4">
        <v>9</v>
      </c>
      <c r="H45" s="4">
        <v>8.15</v>
      </c>
      <c r="I45" s="4">
        <v>0</v>
      </c>
      <c r="J45" s="4">
        <v>0</v>
      </c>
      <c r="K45" s="4">
        <v>0</v>
      </c>
      <c r="L45" s="4">
        <v>0</v>
      </c>
      <c r="M45" s="4">
        <v>77</v>
      </c>
      <c r="N45" s="4">
        <v>465.21</v>
      </c>
      <c r="O45" s="27">
        <f t="shared" si="0"/>
        <v>674</v>
      </c>
      <c r="P45" s="27">
        <f t="shared" si="1"/>
        <v>2218.11</v>
      </c>
    </row>
    <row r="46" spans="1:16" ht="15" customHeight="1" x14ac:dyDescent="0.25">
      <c r="A46" s="3">
        <v>34</v>
      </c>
      <c r="B46" s="3" t="s">
        <v>47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27">
        <f t="shared" si="0"/>
        <v>0</v>
      </c>
      <c r="P46" s="27">
        <f t="shared" si="1"/>
        <v>0</v>
      </c>
    </row>
    <row r="47" spans="1:16" ht="15" customHeight="1" x14ac:dyDescent="0.25">
      <c r="A47" s="3">
        <v>35</v>
      </c>
      <c r="B47" s="3" t="s">
        <v>48</v>
      </c>
      <c r="C47" s="4">
        <v>65</v>
      </c>
      <c r="D47" s="4">
        <v>397.75</v>
      </c>
      <c r="E47" s="4">
        <v>4</v>
      </c>
      <c r="F47" s="4">
        <v>75.040000000000006</v>
      </c>
      <c r="G47" s="4">
        <v>5</v>
      </c>
      <c r="H47" s="4">
        <v>28.42</v>
      </c>
      <c r="I47" s="4">
        <v>0</v>
      </c>
      <c r="J47" s="4">
        <v>0</v>
      </c>
      <c r="K47" s="4">
        <v>0</v>
      </c>
      <c r="L47" s="4">
        <v>0</v>
      </c>
      <c r="M47" s="4">
        <v>2</v>
      </c>
      <c r="N47" s="4">
        <v>0.94</v>
      </c>
      <c r="O47" s="27">
        <f t="shared" si="0"/>
        <v>76</v>
      </c>
      <c r="P47" s="27">
        <f t="shared" si="1"/>
        <v>502.15000000000003</v>
      </c>
    </row>
    <row r="48" spans="1:16" ht="15" customHeight="1" x14ac:dyDescent="0.25">
      <c r="A48" s="3">
        <v>36</v>
      </c>
      <c r="B48" s="3" t="s">
        <v>49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27">
        <f t="shared" si="0"/>
        <v>0</v>
      </c>
      <c r="P48" s="27">
        <f t="shared" si="1"/>
        <v>0</v>
      </c>
    </row>
    <row r="49" spans="1:16" ht="15" customHeight="1" x14ac:dyDescent="0.25">
      <c r="A49" s="3">
        <v>37</v>
      </c>
      <c r="B49" s="3" t="s">
        <v>50</v>
      </c>
      <c r="C49" s="4">
        <v>4</v>
      </c>
      <c r="D49" s="4">
        <v>2.94</v>
      </c>
      <c r="E49" s="4">
        <v>1</v>
      </c>
      <c r="F49" s="4">
        <v>0.83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27">
        <f t="shared" si="0"/>
        <v>5</v>
      </c>
      <c r="P49" s="27">
        <f t="shared" si="1"/>
        <v>3.77</v>
      </c>
    </row>
    <row r="50" spans="1:16" ht="15" customHeight="1" x14ac:dyDescent="0.25">
      <c r="A50" s="3">
        <v>38</v>
      </c>
      <c r="B50" s="3" t="s">
        <v>51</v>
      </c>
      <c r="C50" s="4">
        <v>4</v>
      </c>
      <c r="D50" s="4">
        <v>25.7</v>
      </c>
      <c r="E50" s="4">
        <v>0</v>
      </c>
      <c r="F50" s="4">
        <v>0</v>
      </c>
      <c r="G50" s="4">
        <v>13</v>
      </c>
      <c r="H50" s="4">
        <v>226.59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27">
        <f t="shared" si="0"/>
        <v>17</v>
      </c>
      <c r="P50" s="27">
        <f t="shared" si="1"/>
        <v>252.29</v>
      </c>
    </row>
    <row r="51" spans="1:16" ht="15" customHeight="1" x14ac:dyDescent="0.25">
      <c r="A51" s="3">
        <v>39</v>
      </c>
      <c r="B51" s="3" t="s">
        <v>52</v>
      </c>
      <c r="C51" s="4">
        <v>55</v>
      </c>
      <c r="D51" s="4">
        <v>232</v>
      </c>
      <c r="E51" s="4">
        <v>3</v>
      </c>
      <c r="F51" s="4">
        <v>22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8</v>
      </c>
      <c r="N51" s="4">
        <v>32</v>
      </c>
      <c r="O51" s="27">
        <f t="shared" si="0"/>
        <v>66</v>
      </c>
      <c r="P51" s="27">
        <f t="shared" si="1"/>
        <v>286</v>
      </c>
    </row>
    <row r="52" spans="1:16" ht="15" customHeight="1" x14ac:dyDescent="0.25">
      <c r="A52" s="3">
        <v>40</v>
      </c>
      <c r="B52" s="3" t="s">
        <v>53</v>
      </c>
      <c r="C52" s="4">
        <v>1</v>
      </c>
      <c r="D52" s="4">
        <v>7</v>
      </c>
      <c r="E52" s="4">
        <v>1</v>
      </c>
      <c r="F52" s="4">
        <v>8</v>
      </c>
      <c r="G52" s="4">
        <v>2</v>
      </c>
      <c r="H52" s="4">
        <v>1</v>
      </c>
      <c r="I52" s="4">
        <v>0</v>
      </c>
      <c r="J52" s="4">
        <v>0</v>
      </c>
      <c r="K52" s="4">
        <v>0</v>
      </c>
      <c r="L52" s="4">
        <v>0</v>
      </c>
      <c r="M52" s="4">
        <v>3</v>
      </c>
      <c r="N52" s="4">
        <v>14</v>
      </c>
      <c r="O52" s="27">
        <f t="shared" si="0"/>
        <v>7</v>
      </c>
      <c r="P52" s="27">
        <f t="shared" si="1"/>
        <v>30</v>
      </c>
    </row>
    <row r="53" spans="1:16" ht="15" customHeight="1" x14ac:dyDescent="0.25">
      <c r="A53" s="3">
        <v>41</v>
      </c>
      <c r="B53" s="3" t="s">
        <v>54</v>
      </c>
      <c r="C53" s="4">
        <v>7861</v>
      </c>
      <c r="D53" s="4">
        <v>1729</v>
      </c>
      <c r="E53" s="4">
        <v>74</v>
      </c>
      <c r="F53" s="4">
        <v>15.61</v>
      </c>
      <c r="G53" s="4">
        <v>25</v>
      </c>
      <c r="H53" s="4">
        <v>5.09</v>
      </c>
      <c r="I53" s="4">
        <v>4</v>
      </c>
      <c r="J53" s="4">
        <v>1</v>
      </c>
      <c r="K53" s="4">
        <v>26</v>
      </c>
      <c r="L53" s="4">
        <v>4.66</v>
      </c>
      <c r="M53" s="4">
        <v>0</v>
      </c>
      <c r="N53" s="4">
        <v>0</v>
      </c>
      <c r="O53" s="27">
        <f t="shared" si="0"/>
        <v>7990</v>
      </c>
      <c r="P53" s="27">
        <f t="shared" si="1"/>
        <v>1755.36</v>
      </c>
    </row>
    <row r="54" spans="1:16" ht="15" customHeight="1" x14ac:dyDescent="0.25">
      <c r="A54" s="3">
        <v>42</v>
      </c>
      <c r="B54" s="3" t="s">
        <v>55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27">
        <f t="shared" si="0"/>
        <v>0</v>
      </c>
      <c r="P54" s="27">
        <f t="shared" si="1"/>
        <v>0</v>
      </c>
    </row>
    <row r="55" spans="1:16" ht="15" customHeight="1" x14ac:dyDescent="0.25">
      <c r="A55" s="3">
        <v>43</v>
      </c>
      <c r="B55" s="3" t="s">
        <v>56</v>
      </c>
      <c r="C55" s="4">
        <v>1</v>
      </c>
      <c r="D55" s="4">
        <v>1.56</v>
      </c>
      <c r="E55" s="4">
        <v>0</v>
      </c>
      <c r="F55" s="4">
        <v>0</v>
      </c>
      <c r="G55" s="4">
        <v>35</v>
      </c>
      <c r="H55" s="4">
        <v>151.63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27">
        <f t="shared" si="0"/>
        <v>36</v>
      </c>
      <c r="P55" s="27">
        <f t="shared" si="1"/>
        <v>153.19</v>
      </c>
    </row>
    <row r="56" spans="1:16" ht="15" customHeight="1" x14ac:dyDescent="0.25">
      <c r="A56" s="3">
        <v>44</v>
      </c>
      <c r="B56" s="3" t="s">
        <v>57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27">
        <f t="shared" si="0"/>
        <v>0</v>
      </c>
      <c r="P56" s="27">
        <f t="shared" si="1"/>
        <v>0</v>
      </c>
    </row>
    <row r="57" spans="1:16" ht="15" customHeight="1" x14ac:dyDescent="0.25">
      <c r="A57" s="3">
        <v>45</v>
      </c>
      <c r="B57" s="3" t="s">
        <v>58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27">
        <f t="shared" si="0"/>
        <v>0</v>
      </c>
      <c r="P57" s="27">
        <f t="shared" si="1"/>
        <v>0</v>
      </c>
    </row>
    <row r="58" spans="1:16" ht="15" customHeight="1" thickBot="1" x14ac:dyDescent="0.3">
      <c r="A58" s="18">
        <v>46</v>
      </c>
      <c r="B58" s="18" t="s">
        <v>297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28">
        <f t="shared" si="0"/>
        <v>0</v>
      </c>
      <c r="P58" s="28">
        <f t="shared" si="1"/>
        <v>0</v>
      </c>
    </row>
    <row r="59" spans="1:16" ht="15" customHeight="1" thickBot="1" x14ac:dyDescent="0.3">
      <c r="A59" s="29"/>
      <c r="B59" s="30" t="s">
        <v>34</v>
      </c>
      <c r="C59" s="31">
        <f>SUM(C40:C58)</f>
        <v>15773</v>
      </c>
      <c r="D59" s="31">
        <f t="shared" ref="D59:P59" si="4">SUM(D40:D58)</f>
        <v>21504.350000000002</v>
      </c>
      <c r="E59" s="31">
        <f t="shared" si="4"/>
        <v>1378</v>
      </c>
      <c r="F59" s="31">
        <f t="shared" si="4"/>
        <v>9868.7800000000007</v>
      </c>
      <c r="G59" s="31">
        <f t="shared" si="4"/>
        <v>406</v>
      </c>
      <c r="H59" s="31">
        <f t="shared" si="4"/>
        <v>1923.67</v>
      </c>
      <c r="I59" s="31">
        <f t="shared" si="4"/>
        <v>15</v>
      </c>
      <c r="J59" s="31">
        <f t="shared" si="4"/>
        <v>20</v>
      </c>
      <c r="K59" s="31">
        <f t="shared" si="4"/>
        <v>115</v>
      </c>
      <c r="L59" s="31">
        <f t="shared" si="4"/>
        <v>140.44</v>
      </c>
      <c r="M59" s="31">
        <f t="shared" si="4"/>
        <v>122</v>
      </c>
      <c r="N59" s="31">
        <f t="shared" si="4"/>
        <v>639.15000000000009</v>
      </c>
      <c r="O59" s="31">
        <f t="shared" si="4"/>
        <v>17809</v>
      </c>
      <c r="P59" s="32">
        <f t="shared" si="4"/>
        <v>34096.390000000007</v>
      </c>
    </row>
    <row r="60" spans="1:16" ht="15" customHeight="1" x14ac:dyDescent="0.25">
      <c r="A60" s="22">
        <v>47</v>
      </c>
      <c r="B60" s="22" t="s">
        <v>59</v>
      </c>
      <c r="C60" s="23">
        <v>301</v>
      </c>
      <c r="D60" s="23">
        <v>165</v>
      </c>
      <c r="E60" s="23">
        <v>15</v>
      </c>
      <c r="F60" s="23">
        <v>9</v>
      </c>
      <c r="G60" s="23">
        <v>1</v>
      </c>
      <c r="H60" s="23">
        <v>3</v>
      </c>
      <c r="I60" s="23">
        <v>0</v>
      </c>
      <c r="J60" s="23">
        <v>0</v>
      </c>
      <c r="K60" s="23">
        <v>0</v>
      </c>
      <c r="L60" s="23">
        <v>0</v>
      </c>
      <c r="M60" s="23">
        <v>342</v>
      </c>
      <c r="N60" s="23">
        <v>266</v>
      </c>
      <c r="O60" s="33">
        <f t="shared" si="0"/>
        <v>659</v>
      </c>
      <c r="P60" s="33">
        <f t="shared" si="1"/>
        <v>443</v>
      </c>
    </row>
    <row r="61" spans="1:16" ht="15" customHeight="1" x14ac:dyDescent="0.25">
      <c r="A61" s="3">
        <v>48</v>
      </c>
      <c r="B61" s="3" t="s">
        <v>60</v>
      </c>
      <c r="C61" s="4">
        <v>2926</v>
      </c>
      <c r="D61" s="4">
        <v>1708</v>
      </c>
      <c r="E61" s="4">
        <v>225</v>
      </c>
      <c r="F61" s="4">
        <v>217</v>
      </c>
      <c r="G61" s="4">
        <v>515</v>
      </c>
      <c r="H61" s="4">
        <v>520</v>
      </c>
      <c r="I61" s="4">
        <v>0</v>
      </c>
      <c r="J61" s="4">
        <v>0</v>
      </c>
      <c r="K61" s="4">
        <v>70</v>
      </c>
      <c r="L61" s="4">
        <v>65</v>
      </c>
      <c r="M61" s="4">
        <v>636</v>
      </c>
      <c r="N61" s="4">
        <v>699</v>
      </c>
      <c r="O61" s="27">
        <f t="shared" si="0"/>
        <v>4372</v>
      </c>
      <c r="P61" s="27">
        <f t="shared" si="1"/>
        <v>3209</v>
      </c>
    </row>
    <row r="62" spans="1:16" ht="15" customHeight="1" thickBot="1" x14ac:dyDescent="0.3">
      <c r="A62" s="18">
        <v>49</v>
      </c>
      <c r="B62" s="18" t="s">
        <v>61</v>
      </c>
      <c r="C62" s="19">
        <v>123</v>
      </c>
      <c r="D62" s="19">
        <v>158</v>
      </c>
      <c r="E62" s="19">
        <v>8</v>
      </c>
      <c r="F62" s="19">
        <v>10</v>
      </c>
      <c r="G62" s="19">
        <v>5</v>
      </c>
      <c r="H62" s="19">
        <v>6</v>
      </c>
      <c r="I62" s="19">
        <v>0</v>
      </c>
      <c r="J62" s="19">
        <v>0</v>
      </c>
      <c r="K62" s="19">
        <v>0</v>
      </c>
      <c r="L62" s="19">
        <v>0</v>
      </c>
      <c r="M62" s="19">
        <v>48</v>
      </c>
      <c r="N62" s="19">
        <v>62</v>
      </c>
      <c r="O62" s="28">
        <f t="shared" si="0"/>
        <v>184</v>
      </c>
      <c r="P62" s="28">
        <f t="shared" si="1"/>
        <v>236</v>
      </c>
    </row>
    <row r="63" spans="1:16" ht="15" customHeight="1" thickBot="1" x14ac:dyDescent="0.3">
      <c r="A63" s="29"/>
      <c r="B63" s="30" t="s">
        <v>34</v>
      </c>
      <c r="C63" s="31">
        <f>SUM(C60:C62)</f>
        <v>3350</v>
      </c>
      <c r="D63" s="31">
        <f t="shared" ref="D63:P63" si="5">SUM(D60:D62)</f>
        <v>2031</v>
      </c>
      <c r="E63" s="31">
        <f t="shared" si="5"/>
        <v>248</v>
      </c>
      <c r="F63" s="31">
        <f t="shared" si="5"/>
        <v>236</v>
      </c>
      <c r="G63" s="31">
        <f t="shared" si="5"/>
        <v>521</v>
      </c>
      <c r="H63" s="31">
        <f t="shared" si="5"/>
        <v>529</v>
      </c>
      <c r="I63" s="31">
        <f t="shared" si="5"/>
        <v>0</v>
      </c>
      <c r="J63" s="31">
        <f t="shared" si="5"/>
        <v>0</v>
      </c>
      <c r="K63" s="31">
        <f t="shared" si="5"/>
        <v>70</v>
      </c>
      <c r="L63" s="31">
        <f t="shared" si="5"/>
        <v>65</v>
      </c>
      <c r="M63" s="31">
        <f t="shared" si="5"/>
        <v>1026</v>
      </c>
      <c r="N63" s="31">
        <f t="shared" si="5"/>
        <v>1027</v>
      </c>
      <c r="O63" s="31">
        <f t="shared" si="5"/>
        <v>5215</v>
      </c>
      <c r="P63" s="32">
        <f t="shared" si="5"/>
        <v>3888</v>
      </c>
    </row>
    <row r="64" spans="1:16" ht="15" customHeight="1" x14ac:dyDescent="0.25">
      <c r="A64" s="22">
        <v>50</v>
      </c>
      <c r="B64" s="22" t="s">
        <v>62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33">
        <f t="shared" si="0"/>
        <v>0</v>
      </c>
      <c r="P64" s="33">
        <f t="shared" si="1"/>
        <v>0</v>
      </c>
    </row>
    <row r="65" spans="1:16" s="16" customFormat="1" ht="15" customHeight="1" thickBot="1" x14ac:dyDescent="0.3">
      <c r="A65" s="84">
        <v>51</v>
      </c>
      <c r="B65" s="84" t="s">
        <v>63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28">
        <f t="shared" si="0"/>
        <v>0</v>
      </c>
      <c r="P65" s="28">
        <f t="shared" si="1"/>
        <v>0</v>
      </c>
    </row>
    <row r="66" spans="1:16" ht="15" customHeight="1" thickBot="1" x14ac:dyDescent="0.3">
      <c r="A66" s="29"/>
      <c r="B66" s="30" t="s">
        <v>34</v>
      </c>
      <c r="C66" s="31">
        <f>SUM(C64:C65)</f>
        <v>0</v>
      </c>
      <c r="D66" s="31">
        <f t="shared" ref="D66:P66" si="6">SUM(D64:D65)</f>
        <v>0</v>
      </c>
      <c r="E66" s="31">
        <f t="shared" si="6"/>
        <v>0</v>
      </c>
      <c r="F66" s="31">
        <f t="shared" si="6"/>
        <v>0</v>
      </c>
      <c r="G66" s="31">
        <f t="shared" si="6"/>
        <v>0</v>
      </c>
      <c r="H66" s="31">
        <f t="shared" si="6"/>
        <v>0</v>
      </c>
      <c r="I66" s="31">
        <f t="shared" si="6"/>
        <v>0</v>
      </c>
      <c r="J66" s="31">
        <f t="shared" si="6"/>
        <v>0</v>
      </c>
      <c r="K66" s="31">
        <f t="shared" si="6"/>
        <v>0</v>
      </c>
      <c r="L66" s="31">
        <f t="shared" si="6"/>
        <v>0</v>
      </c>
      <c r="M66" s="31">
        <f t="shared" si="6"/>
        <v>0</v>
      </c>
      <c r="N66" s="31">
        <f t="shared" si="6"/>
        <v>0</v>
      </c>
      <c r="O66" s="31">
        <f t="shared" si="6"/>
        <v>0</v>
      </c>
      <c r="P66" s="32">
        <f t="shared" si="6"/>
        <v>0</v>
      </c>
    </row>
    <row r="67" spans="1:16" ht="15" customHeight="1" thickBot="1" x14ac:dyDescent="0.3">
      <c r="A67" s="276" t="s">
        <v>11</v>
      </c>
      <c r="B67" s="277"/>
      <c r="C67" s="25">
        <f>C66+C63+C59+C39+C32</f>
        <v>37433</v>
      </c>
      <c r="D67" s="25">
        <f t="shared" ref="D67:P67" si="7">D66+D63+D59+D39+D32</f>
        <v>64516.54</v>
      </c>
      <c r="E67" s="25">
        <f t="shared" si="7"/>
        <v>7285</v>
      </c>
      <c r="F67" s="25">
        <f t="shared" si="7"/>
        <v>36312.089999999997</v>
      </c>
      <c r="G67" s="25">
        <f t="shared" si="7"/>
        <v>3187</v>
      </c>
      <c r="H67" s="25">
        <f t="shared" si="7"/>
        <v>20281.439999999999</v>
      </c>
      <c r="I67" s="25">
        <f t="shared" si="7"/>
        <v>224</v>
      </c>
      <c r="J67" s="25">
        <f t="shared" si="7"/>
        <v>634.03</v>
      </c>
      <c r="K67" s="25">
        <f t="shared" si="7"/>
        <v>630</v>
      </c>
      <c r="L67" s="25">
        <f t="shared" si="7"/>
        <v>1226.22</v>
      </c>
      <c r="M67" s="25">
        <f t="shared" si="7"/>
        <v>5055</v>
      </c>
      <c r="N67" s="25">
        <f t="shared" si="7"/>
        <v>15951.369999999999</v>
      </c>
      <c r="O67" s="25">
        <f t="shared" si="7"/>
        <v>53814</v>
      </c>
      <c r="P67" s="26">
        <f t="shared" si="7"/>
        <v>138921.69</v>
      </c>
    </row>
  </sheetData>
  <mergeCells count="16">
    <mergeCell ref="A1:P1"/>
    <mergeCell ref="A2:P2"/>
    <mergeCell ref="A4:P4"/>
    <mergeCell ref="A5:P5"/>
    <mergeCell ref="A6:P6"/>
    <mergeCell ref="A67:B67"/>
    <mergeCell ref="AC6:AP6"/>
    <mergeCell ref="A8:A9"/>
    <mergeCell ref="B8:B9"/>
    <mergeCell ref="C8:D8"/>
    <mergeCell ref="E8:F8"/>
    <mergeCell ref="G8:H8"/>
    <mergeCell ref="I8:J8"/>
    <mergeCell ref="K8:L8"/>
    <mergeCell ref="M8:N8"/>
    <mergeCell ref="O8:P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  <legacyDrawing r:id="rId3"/>
  <controls>
    <mc:AlternateContent xmlns:mc="http://schemas.openxmlformats.org/markup-compatibility/2006">
      <mc:Choice Requires="x14">
        <control shapeId="25601" r:id="rId4" name="Control 1">
          <controlPr defaultSize="0" r:id="rId5">
            <anchor moveWithCells="1">
              <from>
                <xdr:col>28</xdr:col>
                <xdr:colOff>0</xdr:colOff>
                <xdr:row>5</xdr:row>
                <xdr:rowOff>0</xdr:rowOff>
              </from>
              <to>
                <xdr:col>29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25601" r:id="rId4" name="Control 1"/>
      </mc:Fallback>
    </mc:AlternateContent>
    <mc:AlternateContent xmlns:mc="http://schemas.openxmlformats.org/markup-compatibility/2006">
      <mc:Choice Requires="x14">
        <control shapeId="25602" r:id="rId6" name="Control 2">
          <controlPr defaultSize="0" r:id="rId5">
            <anchor moveWithCells="1">
              <from>
                <xdr:col>28</xdr:col>
                <xdr:colOff>0</xdr:colOff>
                <xdr:row>39</xdr:row>
                <xdr:rowOff>0</xdr:rowOff>
              </from>
              <to>
                <xdr:col>29</xdr:col>
                <xdr:colOff>76200</xdr:colOff>
                <xdr:row>40</xdr:row>
                <xdr:rowOff>38100</xdr:rowOff>
              </to>
            </anchor>
          </controlPr>
        </control>
      </mc:Choice>
      <mc:Fallback>
        <control shapeId="25602" r:id="rId6" name="Control 2"/>
      </mc:Fallback>
    </mc:AlternateContent>
  </controls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A1:AP67"/>
  <sheetViews>
    <sheetView workbookViewId="0">
      <pane ySplit="9" topLeftCell="A31" activePane="bottomLeft" state="frozen"/>
      <selection pane="bottomLeft" activeCell="R57" sqref="R57"/>
    </sheetView>
  </sheetViews>
  <sheetFormatPr defaultRowHeight="15" x14ac:dyDescent="0.25"/>
  <cols>
    <col min="1" max="1" width="5" customWidth="1"/>
    <col min="2" max="2" width="31.7109375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</row>
    <row r="2" spans="1:42" ht="15" customHeight="1" x14ac:dyDescent="0.25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</row>
    <row r="3" spans="1:42" x14ac:dyDescent="0.25">
      <c r="A3" s="1"/>
    </row>
    <row r="4" spans="1:42" ht="15" customHeight="1" x14ac:dyDescent="0.25">
      <c r="A4" s="288" t="s">
        <v>207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</row>
    <row r="6" spans="1:42" ht="15" customHeight="1" thickBot="1" x14ac:dyDescent="0.3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7" spans="1:42" ht="15.75" thickBot="1" x14ac:dyDescent="0.3">
      <c r="P7" s="17" t="s">
        <v>351</v>
      </c>
    </row>
    <row r="8" spans="1:42" ht="15" customHeight="1" x14ac:dyDescent="0.25">
      <c r="A8" s="283" t="s">
        <v>6</v>
      </c>
      <c r="B8" s="283" t="s">
        <v>7</v>
      </c>
      <c r="C8" s="285" t="s">
        <v>201</v>
      </c>
      <c r="D8" s="287"/>
      <c r="E8" s="285" t="s">
        <v>202</v>
      </c>
      <c r="F8" s="287"/>
      <c r="G8" s="285" t="s">
        <v>203</v>
      </c>
      <c r="H8" s="287"/>
      <c r="I8" s="285" t="s">
        <v>204</v>
      </c>
      <c r="J8" s="287"/>
      <c r="K8" s="285" t="s">
        <v>205</v>
      </c>
      <c r="L8" s="287"/>
      <c r="M8" s="285" t="s">
        <v>206</v>
      </c>
      <c r="N8" s="287"/>
      <c r="O8" s="285" t="s">
        <v>11</v>
      </c>
      <c r="P8" s="287"/>
    </row>
    <row r="9" spans="1:42" ht="30" x14ac:dyDescent="0.25">
      <c r="A9" s="284"/>
      <c r="B9" s="284"/>
      <c r="C9" s="2" t="s">
        <v>112</v>
      </c>
      <c r="D9" s="2" t="s">
        <v>95</v>
      </c>
      <c r="E9" s="2" t="s">
        <v>112</v>
      </c>
      <c r="F9" s="2" t="s">
        <v>95</v>
      </c>
      <c r="G9" s="2" t="s">
        <v>112</v>
      </c>
      <c r="H9" s="2" t="s">
        <v>95</v>
      </c>
      <c r="I9" s="2" t="s">
        <v>112</v>
      </c>
      <c r="J9" s="2" t="s">
        <v>95</v>
      </c>
      <c r="K9" s="2" t="s">
        <v>112</v>
      </c>
      <c r="L9" s="2" t="s">
        <v>95</v>
      </c>
      <c r="M9" s="2" t="s">
        <v>112</v>
      </c>
      <c r="N9" s="2" t="s">
        <v>95</v>
      </c>
      <c r="O9" s="2" t="s">
        <v>112</v>
      </c>
      <c r="P9" s="2" t="s">
        <v>95</v>
      </c>
    </row>
    <row r="10" spans="1:42" x14ac:dyDescent="0.25">
      <c r="A10" s="5"/>
      <c r="P10" s="6"/>
    </row>
    <row r="11" spans="1:42" ht="15" customHeight="1" x14ac:dyDescent="0.25">
      <c r="A11" s="3">
        <v>1</v>
      </c>
      <c r="B11" s="3" t="s">
        <v>13</v>
      </c>
      <c r="C11" s="4">
        <v>5968</v>
      </c>
      <c r="D11" s="4">
        <v>36724</v>
      </c>
      <c r="E11" s="4">
        <v>1887</v>
      </c>
      <c r="F11" s="4">
        <v>2694</v>
      </c>
      <c r="G11" s="4">
        <v>2694</v>
      </c>
      <c r="H11" s="4">
        <v>6804</v>
      </c>
      <c r="I11" s="4">
        <v>175</v>
      </c>
      <c r="J11" s="4">
        <v>365</v>
      </c>
      <c r="K11" s="4">
        <v>0</v>
      </c>
      <c r="L11" s="4">
        <v>0</v>
      </c>
      <c r="M11" s="4">
        <v>311</v>
      </c>
      <c r="N11" s="4">
        <v>489</v>
      </c>
      <c r="O11" s="27">
        <f>C11+E11+G11+I11+K11+M11</f>
        <v>11035</v>
      </c>
      <c r="P11" s="27">
        <f>D11+F11+H11+J11+L11+N11</f>
        <v>47076</v>
      </c>
    </row>
    <row r="12" spans="1:42" ht="15" customHeight="1" x14ac:dyDescent="0.25">
      <c r="A12" s="3">
        <v>2</v>
      </c>
      <c r="B12" s="3" t="s">
        <v>14</v>
      </c>
      <c r="C12" s="4">
        <v>182</v>
      </c>
      <c r="D12" s="4">
        <v>533</v>
      </c>
      <c r="E12" s="4">
        <v>0</v>
      </c>
      <c r="F12" s="4">
        <v>0</v>
      </c>
      <c r="G12" s="4">
        <v>35</v>
      </c>
      <c r="H12" s="4">
        <v>58</v>
      </c>
      <c r="I12" s="4">
        <v>0</v>
      </c>
      <c r="J12" s="4">
        <v>0</v>
      </c>
      <c r="K12" s="4">
        <v>0</v>
      </c>
      <c r="L12" s="4">
        <v>0</v>
      </c>
      <c r="M12" s="4">
        <v>54</v>
      </c>
      <c r="N12" s="4">
        <v>73</v>
      </c>
      <c r="O12" s="27">
        <f t="shared" ref="O12:P65" si="0">C12+E12+G12+I12+K12+M12</f>
        <v>271</v>
      </c>
      <c r="P12" s="27">
        <f t="shared" si="0"/>
        <v>664</v>
      </c>
    </row>
    <row r="13" spans="1:42" ht="15" customHeight="1" x14ac:dyDescent="0.25">
      <c r="A13" s="3">
        <v>3</v>
      </c>
      <c r="B13" s="3" t="s">
        <v>15</v>
      </c>
      <c r="C13" s="4">
        <v>3046</v>
      </c>
      <c r="D13" s="4">
        <v>14492.06</v>
      </c>
      <c r="E13" s="4">
        <v>548</v>
      </c>
      <c r="F13" s="4">
        <v>16333.84</v>
      </c>
      <c r="G13" s="4">
        <v>359</v>
      </c>
      <c r="H13" s="4">
        <v>2057.34</v>
      </c>
      <c r="I13" s="4">
        <v>30</v>
      </c>
      <c r="J13" s="4">
        <v>77</v>
      </c>
      <c r="K13" s="4">
        <v>52</v>
      </c>
      <c r="L13" s="4">
        <v>154.44</v>
      </c>
      <c r="M13" s="4">
        <v>2682</v>
      </c>
      <c r="N13" s="4">
        <v>37917.82</v>
      </c>
      <c r="O13" s="27">
        <f t="shared" si="0"/>
        <v>6717</v>
      </c>
      <c r="P13" s="27">
        <f t="shared" si="0"/>
        <v>71032.5</v>
      </c>
    </row>
    <row r="14" spans="1:42" ht="15" customHeight="1" x14ac:dyDescent="0.25">
      <c r="A14" s="3">
        <v>4</v>
      </c>
      <c r="B14" s="3" t="s">
        <v>16</v>
      </c>
      <c r="C14" s="4">
        <v>14074</v>
      </c>
      <c r="D14" s="4">
        <v>28257</v>
      </c>
      <c r="E14" s="4">
        <v>798</v>
      </c>
      <c r="F14" s="4">
        <v>21320</v>
      </c>
      <c r="G14" s="4">
        <v>698</v>
      </c>
      <c r="H14" s="4">
        <v>2059</v>
      </c>
      <c r="I14" s="4">
        <v>2</v>
      </c>
      <c r="J14" s="4">
        <v>9</v>
      </c>
      <c r="K14" s="4">
        <v>23</v>
      </c>
      <c r="L14" s="4">
        <v>49</v>
      </c>
      <c r="M14" s="4">
        <v>5724</v>
      </c>
      <c r="N14" s="4">
        <v>5945</v>
      </c>
      <c r="O14" s="27">
        <f t="shared" si="0"/>
        <v>21319</v>
      </c>
      <c r="P14" s="27">
        <f t="shared" si="0"/>
        <v>57639</v>
      </c>
    </row>
    <row r="15" spans="1:42" ht="15" customHeight="1" x14ac:dyDescent="0.25">
      <c r="A15" s="3">
        <v>5</v>
      </c>
      <c r="B15" s="3" t="s">
        <v>17</v>
      </c>
      <c r="C15" s="4">
        <v>3221</v>
      </c>
      <c r="D15" s="4">
        <v>7128.79</v>
      </c>
      <c r="E15" s="4">
        <v>3855</v>
      </c>
      <c r="F15" s="4">
        <v>7462</v>
      </c>
      <c r="G15" s="4">
        <v>196</v>
      </c>
      <c r="H15" s="4">
        <v>357</v>
      </c>
      <c r="I15" s="4">
        <v>2</v>
      </c>
      <c r="J15" s="4">
        <v>2.0299999999999998</v>
      </c>
      <c r="K15" s="4">
        <v>168</v>
      </c>
      <c r="L15" s="4">
        <v>171</v>
      </c>
      <c r="M15" s="4">
        <v>790</v>
      </c>
      <c r="N15" s="4">
        <v>5566</v>
      </c>
      <c r="O15" s="27">
        <f t="shared" si="0"/>
        <v>8232</v>
      </c>
      <c r="P15" s="27">
        <f t="shared" si="0"/>
        <v>20686.82</v>
      </c>
    </row>
    <row r="16" spans="1:42" ht="15" customHeight="1" x14ac:dyDescent="0.25">
      <c r="A16" s="3">
        <v>6</v>
      </c>
      <c r="B16" s="3" t="s">
        <v>18</v>
      </c>
      <c r="C16" s="4">
        <v>4448</v>
      </c>
      <c r="D16" s="4">
        <v>11840.86</v>
      </c>
      <c r="E16" s="4">
        <v>1566</v>
      </c>
      <c r="F16" s="4">
        <v>6108.98</v>
      </c>
      <c r="G16" s="4">
        <v>549</v>
      </c>
      <c r="H16" s="4">
        <v>3085.56</v>
      </c>
      <c r="I16" s="4">
        <v>0</v>
      </c>
      <c r="J16" s="4">
        <v>0</v>
      </c>
      <c r="K16" s="4">
        <v>30</v>
      </c>
      <c r="L16" s="4">
        <v>336.21</v>
      </c>
      <c r="M16" s="4">
        <v>114</v>
      </c>
      <c r="N16" s="4">
        <v>311.02999999999997</v>
      </c>
      <c r="O16" s="27">
        <f t="shared" si="0"/>
        <v>6707</v>
      </c>
      <c r="P16" s="27">
        <f t="shared" si="0"/>
        <v>21682.639999999999</v>
      </c>
    </row>
    <row r="17" spans="1:16" ht="15" customHeight="1" x14ac:dyDescent="0.25">
      <c r="A17" s="3">
        <v>7</v>
      </c>
      <c r="B17" s="3" t="s">
        <v>19</v>
      </c>
      <c r="C17" s="4">
        <v>32762</v>
      </c>
      <c r="D17" s="4">
        <v>33002</v>
      </c>
      <c r="E17" s="4">
        <v>14970</v>
      </c>
      <c r="F17" s="4">
        <v>14158</v>
      </c>
      <c r="G17" s="4">
        <v>3299</v>
      </c>
      <c r="H17" s="4">
        <v>3751</v>
      </c>
      <c r="I17" s="4">
        <v>2</v>
      </c>
      <c r="J17" s="4">
        <v>10</v>
      </c>
      <c r="K17" s="4">
        <v>2909</v>
      </c>
      <c r="L17" s="4">
        <v>3920</v>
      </c>
      <c r="M17" s="4">
        <v>16952</v>
      </c>
      <c r="N17" s="4">
        <v>17001</v>
      </c>
      <c r="O17" s="27">
        <f t="shared" si="0"/>
        <v>70894</v>
      </c>
      <c r="P17" s="27">
        <f t="shared" si="0"/>
        <v>71842</v>
      </c>
    </row>
    <row r="18" spans="1:16" ht="15" customHeight="1" x14ac:dyDescent="0.25">
      <c r="A18" s="3">
        <v>8</v>
      </c>
      <c r="B18" s="3" t="s">
        <v>20</v>
      </c>
      <c r="C18" s="4">
        <v>656</v>
      </c>
      <c r="D18" s="4">
        <v>2055</v>
      </c>
      <c r="E18" s="4">
        <v>145</v>
      </c>
      <c r="F18" s="4">
        <v>1433</v>
      </c>
      <c r="G18" s="4">
        <v>103</v>
      </c>
      <c r="H18" s="4">
        <v>270</v>
      </c>
      <c r="I18" s="4">
        <v>0</v>
      </c>
      <c r="J18" s="4">
        <v>0</v>
      </c>
      <c r="K18" s="4">
        <v>3</v>
      </c>
      <c r="L18" s="4">
        <v>4</v>
      </c>
      <c r="M18" s="4">
        <v>215</v>
      </c>
      <c r="N18" s="4">
        <v>2913</v>
      </c>
      <c r="O18" s="27">
        <f t="shared" si="0"/>
        <v>1122</v>
      </c>
      <c r="P18" s="27">
        <f t="shared" si="0"/>
        <v>6675</v>
      </c>
    </row>
    <row r="19" spans="1:16" ht="15" customHeight="1" x14ac:dyDescent="0.25">
      <c r="A19" s="3">
        <v>9</v>
      </c>
      <c r="B19" s="3" t="s">
        <v>21</v>
      </c>
      <c r="C19" s="4">
        <v>1737</v>
      </c>
      <c r="D19" s="4">
        <v>2889</v>
      </c>
      <c r="E19" s="4">
        <v>121</v>
      </c>
      <c r="F19" s="4">
        <v>575</v>
      </c>
      <c r="G19" s="4">
        <v>47</v>
      </c>
      <c r="H19" s="4">
        <v>90</v>
      </c>
      <c r="I19" s="4">
        <v>4</v>
      </c>
      <c r="J19" s="4">
        <v>5</v>
      </c>
      <c r="K19" s="4">
        <v>3</v>
      </c>
      <c r="L19" s="4">
        <v>3</v>
      </c>
      <c r="M19" s="4">
        <v>872</v>
      </c>
      <c r="N19" s="4">
        <v>2092</v>
      </c>
      <c r="O19" s="27">
        <f t="shared" si="0"/>
        <v>2784</v>
      </c>
      <c r="P19" s="27">
        <f t="shared" si="0"/>
        <v>5654</v>
      </c>
    </row>
    <row r="20" spans="1:16" ht="15" customHeight="1" x14ac:dyDescent="0.25">
      <c r="A20" s="3">
        <v>10</v>
      </c>
      <c r="B20" s="3" t="s">
        <v>22</v>
      </c>
      <c r="C20" s="4">
        <v>474</v>
      </c>
      <c r="D20" s="4">
        <v>1590.64</v>
      </c>
      <c r="E20" s="4">
        <v>40</v>
      </c>
      <c r="F20" s="4">
        <v>248.74</v>
      </c>
      <c r="G20" s="4">
        <v>107</v>
      </c>
      <c r="H20" s="4">
        <v>698.99</v>
      </c>
      <c r="I20" s="4">
        <v>0</v>
      </c>
      <c r="J20" s="4">
        <v>0</v>
      </c>
      <c r="K20" s="4">
        <v>0</v>
      </c>
      <c r="L20" s="4">
        <v>0</v>
      </c>
      <c r="M20" s="4">
        <v>72</v>
      </c>
      <c r="N20" s="4">
        <v>717.72</v>
      </c>
      <c r="O20" s="27">
        <f t="shared" si="0"/>
        <v>693</v>
      </c>
      <c r="P20" s="27">
        <f t="shared" si="0"/>
        <v>3256.09</v>
      </c>
    </row>
    <row r="21" spans="1:16" ht="15" customHeight="1" x14ac:dyDescent="0.25">
      <c r="A21" s="3">
        <v>11</v>
      </c>
      <c r="B21" s="3" t="s">
        <v>23</v>
      </c>
      <c r="C21" s="4">
        <v>489</v>
      </c>
      <c r="D21" s="4">
        <v>356</v>
      </c>
      <c r="E21" s="4">
        <v>156</v>
      </c>
      <c r="F21" s="4">
        <v>186</v>
      </c>
      <c r="G21" s="4">
        <v>104</v>
      </c>
      <c r="H21" s="4">
        <v>94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27">
        <f t="shared" si="0"/>
        <v>749</v>
      </c>
      <c r="P21" s="27">
        <f t="shared" si="0"/>
        <v>636</v>
      </c>
    </row>
    <row r="22" spans="1:16" ht="15" customHeight="1" x14ac:dyDescent="0.25">
      <c r="A22" s="3">
        <v>12</v>
      </c>
      <c r="B22" s="3" t="s">
        <v>24</v>
      </c>
      <c r="C22" s="4">
        <v>449</v>
      </c>
      <c r="D22" s="4">
        <v>575.16</v>
      </c>
      <c r="E22" s="4">
        <v>43</v>
      </c>
      <c r="F22" s="4">
        <v>168.52</v>
      </c>
      <c r="G22" s="4">
        <v>63</v>
      </c>
      <c r="H22" s="4">
        <v>109.03</v>
      </c>
      <c r="I22" s="4">
        <v>0</v>
      </c>
      <c r="J22" s="4">
        <v>0</v>
      </c>
      <c r="K22" s="4">
        <v>9</v>
      </c>
      <c r="L22" s="4">
        <v>87.79</v>
      </c>
      <c r="M22" s="4">
        <v>4</v>
      </c>
      <c r="N22" s="4">
        <v>14.9</v>
      </c>
      <c r="O22" s="27">
        <f t="shared" si="0"/>
        <v>568</v>
      </c>
      <c r="P22" s="27">
        <f t="shared" si="0"/>
        <v>955.39999999999986</v>
      </c>
    </row>
    <row r="23" spans="1:16" ht="15" customHeight="1" x14ac:dyDescent="0.25">
      <c r="A23" s="3">
        <v>13</v>
      </c>
      <c r="B23" s="3" t="s">
        <v>25</v>
      </c>
      <c r="C23" s="4">
        <v>1246</v>
      </c>
      <c r="D23" s="4">
        <v>8743</v>
      </c>
      <c r="E23" s="4">
        <v>275</v>
      </c>
      <c r="F23" s="4">
        <v>1198</v>
      </c>
      <c r="G23" s="4">
        <v>111</v>
      </c>
      <c r="H23" s="4">
        <v>423</v>
      </c>
      <c r="I23" s="4">
        <v>0</v>
      </c>
      <c r="J23" s="4">
        <v>0</v>
      </c>
      <c r="K23" s="4">
        <v>7</v>
      </c>
      <c r="L23" s="4">
        <v>13</v>
      </c>
      <c r="M23" s="4">
        <v>124</v>
      </c>
      <c r="N23" s="4">
        <v>925</v>
      </c>
      <c r="O23" s="27">
        <f t="shared" si="0"/>
        <v>1763</v>
      </c>
      <c r="P23" s="27">
        <f t="shared" si="0"/>
        <v>11302</v>
      </c>
    </row>
    <row r="24" spans="1:16" ht="15" customHeight="1" x14ac:dyDescent="0.25">
      <c r="A24" s="3">
        <v>14</v>
      </c>
      <c r="B24" s="3" t="s">
        <v>26</v>
      </c>
      <c r="C24" s="4">
        <v>326</v>
      </c>
      <c r="D24" s="4">
        <v>596.30999999999995</v>
      </c>
      <c r="E24" s="4">
        <v>459</v>
      </c>
      <c r="F24" s="4">
        <v>3633</v>
      </c>
      <c r="G24" s="4">
        <v>4</v>
      </c>
      <c r="H24" s="4">
        <v>10</v>
      </c>
      <c r="I24" s="4">
        <v>0</v>
      </c>
      <c r="J24" s="4">
        <v>0</v>
      </c>
      <c r="K24" s="4">
        <v>0</v>
      </c>
      <c r="L24" s="4">
        <v>0</v>
      </c>
      <c r="M24" s="4">
        <v>24</v>
      </c>
      <c r="N24" s="4">
        <v>36.42</v>
      </c>
      <c r="O24" s="27">
        <f t="shared" si="0"/>
        <v>813</v>
      </c>
      <c r="P24" s="27">
        <f t="shared" si="0"/>
        <v>4275.7299999999996</v>
      </c>
    </row>
    <row r="25" spans="1:16" ht="15" customHeight="1" x14ac:dyDescent="0.25">
      <c r="A25" s="3">
        <v>15</v>
      </c>
      <c r="B25" s="3" t="s">
        <v>27</v>
      </c>
      <c r="C25" s="4">
        <v>5924</v>
      </c>
      <c r="D25" s="4">
        <v>10959</v>
      </c>
      <c r="E25" s="4">
        <v>882</v>
      </c>
      <c r="F25" s="4">
        <v>8385</v>
      </c>
      <c r="G25" s="4">
        <v>481</v>
      </c>
      <c r="H25" s="4">
        <v>1020</v>
      </c>
      <c r="I25" s="4">
        <v>6</v>
      </c>
      <c r="J25" s="4">
        <v>8</v>
      </c>
      <c r="K25" s="4">
        <v>24</v>
      </c>
      <c r="L25" s="4">
        <v>21</v>
      </c>
      <c r="M25" s="4">
        <v>1509</v>
      </c>
      <c r="N25" s="4">
        <v>7935</v>
      </c>
      <c r="O25" s="27">
        <f t="shared" si="0"/>
        <v>8826</v>
      </c>
      <c r="P25" s="27">
        <f t="shared" si="0"/>
        <v>28328</v>
      </c>
    </row>
    <row r="26" spans="1:16" ht="15" customHeight="1" x14ac:dyDescent="0.25">
      <c r="A26" s="3">
        <v>16</v>
      </c>
      <c r="B26" s="3" t="s">
        <v>28</v>
      </c>
      <c r="C26" s="4">
        <v>1685</v>
      </c>
      <c r="D26" s="4">
        <v>2843</v>
      </c>
      <c r="E26" s="4">
        <v>168</v>
      </c>
      <c r="F26" s="4">
        <v>1479</v>
      </c>
      <c r="G26" s="4">
        <v>48</v>
      </c>
      <c r="H26" s="4">
        <v>125</v>
      </c>
      <c r="I26" s="4">
        <v>0</v>
      </c>
      <c r="J26" s="4">
        <v>0</v>
      </c>
      <c r="K26" s="4">
        <v>8</v>
      </c>
      <c r="L26" s="4">
        <v>4145</v>
      </c>
      <c r="M26" s="4">
        <v>261</v>
      </c>
      <c r="N26" s="4">
        <v>1188</v>
      </c>
      <c r="O26" s="27">
        <f t="shared" si="0"/>
        <v>2170</v>
      </c>
      <c r="P26" s="27">
        <f t="shared" si="0"/>
        <v>9780</v>
      </c>
    </row>
    <row r="27" spans="1:16" ht="15" customHeight="1" x14ac:dyDescent="0.25">
      <c r="A27" s="3">
        <v>17</v>
      </c>
      <c r="B27" s="3" t="s">
        <v>29</v>
      </c>
      <c r="C27" s="4">
        <v>6985</v>
      </c>
      <c r="D27" s="4">
        <v>4206</v>
      </c>
      <c r="E27" s="4">
        <v>1498</v>
      </c>
      <c r="F27" s="4">
        <v>1969</v>
      </c>
      <c r="G27" s="4">
        <v>749</v>
      </c>
      <c r="H27" s="4">
        <v>717</v>
      </c>
      <c r="I27" s="4">
        <v>0</v>
      </c>
      <c r="J27" s="4">
        <v>0</v>
      </c>
      <c r="K27" s="4">
        <v>0</v>
      </c>
      <c r="L27" s="4">
        <v>0</v>
      </c>
      <c r="M27" s="4">
        <v>14768</v>
      </c>
      <c r="N27" s="4">
        <v>11464</v>
      </c>
      <c r="O27" s="27">
        <f t="shared" si="0"/>
        <v>24000</v>
      </c>
      <c r="P27" s="27">
        <f t="shared" si="0"/>
        <v>18356</v>
      </c>
    </row>
    <row r="28" spans="1:16" ht="15" customHeight="1" x14ac:dyDescent="0.25">
      <c r="A28" s="3">
        <v>18</v>
      </c>
      <c r="B28" s="3" t="s">
        <v>30</v>
      </c>
      <c r="C28" s="4">
        <v>7091</v>
      </c>
      <c r="D28" s="4">
        <v>11070.82</v>
      </c>
      <c r="E28" s="4">
        <v>520</v>
      </c>
      <c r="F28" s="4">
        <v>5634.17</v>
      </c>
      <c r="G28" s="4">
        <v>329</v>
      </c>
      <c r="H28" s="4">
        <v>1374.43</v>
      </c>
      <c r="I28" s="4">
        <v>0</v>
      </c>
      <c r="J28" s="4">
        <v>0</v>
      </c>
      <c r="K28" s="4">
        <v>60</v>
      </c>
      <c r="L28" s="4">
        <v>80.12</v>
      </c>
      <c r="M28" s="4">
        <v>2805</v>
      </c>
      <c r="N28" s="4">
        <v>35606.57</v>
      </c>
      <c r="O28" s="27">
        <f t="shared" si="0"/>
        <v>10805</v>
      </c>
      <c r="P28" s="27">
        <f t="shared" si="0"/>
        <v>53766.11</v>
      </c>
    </row>
    <row r="29" spans="1:16" ht="15" customHeight="1" x14ac:dyDescent="0.25">
      <c r="A29" s="3">
        <v>19</v>
      </c>
      <c r="B29" s="3" t="s">
        <v>31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27">
        <f t="shared" si="0"/>
        <v>0</v>
      </c>
      <c r="P29" s="27">
        <f t="shared" si="0"/>
        <v>0</v>
      </c>
    </row>
    <row r="30" spans="1:16" ht="15" customHeight="1" x14ac:dyDescent="0.25">
      <c r="A30" s="3">
        <v>20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14</v>
      </c>
      <c r="N30" s="4">
        <v>462</v>
      </c>
      <c r="O30" s="27">
        <f t="shared" si="0"/>
        <v>14</v>
      </c>
      <c r="P30" s="27">
        <f t="shared" si="0"/>
        <v>462</v>
      </c>
    </row>
    <row r="31" spans="1:16" ht="15" customHeight="1" thickBot="1" x14ac:dyDescent="0.3">
      <c r="A31" s="3">
        <v>21</v>
      </c>
      <c r="B31" s="3" t="s">
        <v>33</v>
      </c>
      <c r="C31" s="4">
        <v>3</v>
      </c>
      <c r="D31" s="4">
        <v>1.32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2</v>
      </c>
      <c r="N31" s="4">
        <v>19</v>
      </c>
      <c r="O31" s="28">
        <f t="shared" si="0"/>
        <v>5</v>
      </c>
      <c r="P31" s="28">
        <f t="shared" si="0"/>
        <v>20.32</v>
      </c>
    </row>
    <row r="32" spans="1:16" ht="15" customHeight="1" thickBot="1" x14ac:dyDescent="0.3">
      <c r="A32" s="29"/>
      <c r="B32" s="30" t="s">
        <v>34</v>
      </c>
      <c r="C32" s="31">
        <f>SUM(C11:C31)</f>
        <v>90766</v>
      </c>
      <c r="D32" s="31">
        <f t="shared" ref="D32:P32" si="1">SUM(D11:D31)</f>
        <v>177862.96000000002</v>
      </c>
      <c r="E32" s="31">
        <f t="shared" si="1"/>
        <v>27931</v>
      </c>
      <c r="F32" s="31">
        <f t="shared" si="1"/>
        <v>92986.25</v>
      </c>
      <c r="G32" s="31">
        <f t="shared" si="1"/>
        <v>9976</v>
      </c>
      <c r="H32" s="31">
        <f t="shared" si="1"/>
        <v>23103.350000000002</v>
      </c>
      <c r="I32" s="31">
        <f t="shared" si="1"/>
        <v>221</v>
      </c>
      <c r="J32" s="31">
        <f t="shared" si="1"/>
        <v>476.03</v>
      </c>
      <c r="K32" s="31">
        <f t="shared" si="1"/>
        <v>3296</v>
      </c>
      <c r="L32" s="31">
        <f t="shared" si="1"/>
        <v>8984.56</v>
      </c>
      <c r="M32" s="31">
        <f t="shared" si="1"/>
        <v>47297</v>
      </c>
      <c r="N32" s="31">
        <f t="shared" si="1"/>
        <v>130676.45999999999</v>
      </c>
      <c r="O32" s="31">
        <f t="shared" si="1"/>
        <v>179487</v>
      </c>
      <c r="P32" s="32">
        <f t="shared" si="1"/>
        <v>434089.61000000004</v>
      </c>
    </row>
    <row r="33" spans="1:16" ht="15" customHeight="1" x14ac:dyDescent="0.25">
      <c r="A33" s="3">
        <v>22</v>
      </c>
      <c r="B33" s="3" t="s">
        <v>35</v>
      </c>
      <c r="C33" s="4">
        <v>15</v>
      </c>
      <c r="D33" s="4">
        <v>40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33">
        <f t="shared" si="0"/>
        <v>15</v>
      </c>
      <c r="P33" s="33">
        <f t="shared" si="0"/>
        <v>40</v>
      </c>
    </row>
    <row r="34" spans="1:16" ht="15" customHeight="1" x14ac:dyDescent="0.25">
      <c r="A34" s="3">
        <v>23</v>
      </c>
      <c r="B34" s="3" t="s">
        <v>36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27">
        <f t="shared" si="0"/>
        <v>0</v>
      </c>
      <c r="P34" s="27">
        <f t="shared" si="0"/>
        <v>0</v>
      </c>
    </row>
    <row r="35" spans="1:16" ht="15" customHeight="1" x14ac:dyDescent="0.25">
      <c r="A35" s="3">
        <v>24</v>
      </c>
      <c r="B35" s="3" t="s">
        <v>37</v>
      </c>
      <c r="C35" s="4">
        <v>132</v>
      </c>
      <c r="D35" s="4">
        <v>310</v>
      </c>
      <c r="E35" s="4">
        <v>83</v>
      </c>
      <c r="F35" s="4">
        <v>914</v>
      </c>
      <c r="G35" s="4">
        <v>12</v>
      </c>
      <c r="H35" s="4">
        <v>102</v>
      </c>
      <c r="I35" s="4">
        <v>0</v>
      </c>
      <c r="J35" s="4">
        <v>0</v>
      </c>
      <c r="K35" s="4">
        <v>8</v>
      </c>
      <c r="L35" s="4">
        <v>35</v>
      </c>
      <c r="M35" s="4">
        <v>0</v>
      </c>
      <c r="N35" s="4">
        <v>0</v>
      </c>
      <c r="O35" s="27">
        <f t="shared" si="0"/>
        <v>235</v>
      </c>
      <c r="P35" s="27">
        <f t="shared" si="0"/>
        <v>1361</v>
      </c>
    </row>
    <row r="36" spans="1:16" ht="15" customHeight="1" x14ac:dyDescent="0.25">
      <c r="A36" s="3">
        <v>25</v>
      </c>
      <c r="B36" s="3" t="s">
        <v>38</v>
      </c>
      <c r="C36" s="4">
        <v>34</v>
      </c>
      <c r="D36" s="4">
        <v>85</v>
      </c>
      <c r="E36" s="4">
        <v>18</v>
      </c>
      <c r="F36" s="4">
        <v>182</v>
      </c>
      <c r="G36" s="4">
        <v>57</v>
      </c>
      <c r="H36" s="4">
        <v>178</v>
      </c>
      <c r="I36" s="4">
        <v>0</v>
      </c>
      <c r="J36" s="4">
        <v>0</v>
      </c>
      <c r="K36" s="4">
        <v>0</v>
      </c>
      <c r="L36" s="4">
        <v>0</v>
      </c>
      <c r="M36" s="4">
        <v>14</v>
      </c>
      <c r="N36" s="4">
        <v>117</v>
      </c>
      <c r="O36" s="27">
        <f t="shared" si="0"/>
        <v>123</v>
      </c>
      <c r="P36" s="27">
        <f t="shared" si="0"/>
        <v>562</v>
      </c>
    </row>
    <row r="37" spans="1:16" ht="15" customHeight="1" x14ac:dyDescent="0.25">
      <c r="A37" s="3">
        <v>26</v>
      </c>
      <c r="B37" s="3" t="s">
        <v>39</v>
      </c>
      <c r="C37" s="4">
        <v>243</v>
      </c>
      <c r="D37" s="4">
        <v>398</v>
      </c>
      <c r="E37" s="4">
        <v>17</v>
      </c>
      <c r="F37" s="4">
        <v>62</v>
      </c>
      <c r="G37" s="4">
        <v>46</v>
      </c>
      <c r="H37" s="4">
        <v>147</v>
      </c>
      <c r="I37" s="4">
        <v>0</v>
      </c>
      <c r="J37" s="4">
        <v>0</v>
      </c>
      <c r="K37" s="4">
        <v>2</v>
      </c>
      <c r="L37" s="4">
        <v>1</v>
      </c>
      <c r="M37" s="4">
        <v>207</v>
      </c>
      <c r="N37" s="4">
        <v>1387</v>
      </c>
      <c r="O37" s="27">
        <f t="shared" si="0"/>
        <v>515</v>
      </c>
      <c r="P37" s="27">
        <f t="shared" si="0"/>
        <v>1995</v>
      </c>
    </row>
    <row r="38" spans="1:16" ht="15" customHeight="1" thickBot="1" x14ac:dyDescent="0.3">
      <c r="A38" s="3">
        <v>27</v>
      </c>
      <c r="B38" s="3" t="s">
        <v>40</v>
      </c>
      <c r="C38" s="4">
        <v>73498</v>
      </c>
      <c r="D38" s="4">
        <v>109196</v>
      </c>
      <c r="E38" s="4">
        <v>17907</v>
      </c>
      <c r="F38" s="4">
        <v>34426</v>
      </c>
      <c r="G38" s="4">
        <v>12903</v>
      </c>
      <c r="H38" s="4">
        <v>10180</v>
      </c>
      <c r="I38" s="4">
        <v>181</v>
      </c>
      <c r="J38" s="4">
        <v>391</v>
      </c>
      <c r="K38" s="4">
        <v>3396</v>
      </c>
      <c r="L38" s="4">
        <v>5844</v>
      </c>
      <c r="M38" s="4">
        <v>14680</v>
      </c>
      <c r="N38" s="4">
        <v>32543</v>
      </c>
      <c r="O38" s="28">
        <f t="shared" si="0"/>
        <v>122565</v>
      </c>
      <c r="P38" s="28">
        <f t="shared" si="0"/>
        <v>192580</v>
      </c>
    </row>
    <row r="39" spans="1:16" ht="15" customHeight="1" thickBot="1" x14ac:dyDescent="0.3">
      <c r="A39" s="29"/>
      <c r="B39" s="30" t="s">
        <v>34</v>
      </c>
      <c r="C39" s="31">
        <f>SUM(C33:C38)</f>
        <v>73922</v>
      </c>
      <c r="D39" s="31">
        <f t="shared" ref="D39:P39" si="2">SUM(D33:D38)</f>
        <v>110029</v>
      </c>
      <c r="E39" s="31">
        <f t="shared" si="2"/>
        <v>18025</v>
      </c>
      <c r="F39" s="31">
        <f t="shared" si="2"/>
        <v>35584</v>
      </c>
      <c r="G39" s="31">
        <f t="shared" si="2"/>
        <v>13018</v>
      </c>
      <c r="H39" s="31">
        <f t="shared" si="2"/>
        <v>10607</v>
      </c>
      <c r="I39" s="31">
        <f t="shared" si="2"/>
        <v>181</v>
      </c>
      <c r="J39" s="31">
        <f t="shared" si="2"/>
        <v>391</v>
      </c>
      <c r="K39" s="31">
        <f t="shared" si="2"/>
        <v>3406</v>
      </c>
      <c r="L39" s="31">
        <f t="shared" si="2"/>
        <v>5880</v>
      </c>
      <c r="M39" s="31">
        <f t="shared" si="2"/>
        <v>14901</v>
      </c>
      <c r="N39" s="31">
        <f t="shared" si="2"/>
        <v>34047</v>
      </c>
      <c r="O39" s="31">
        <f t="shared" si="2"/>
        <v>123453</v>
      </c>
      <c r="P39" s="32">
        <f t="shared" si="2"/>
        <v>196538</v>
      </c>
    </row>
    <row r="40" spans="1:16" ht="15" customHeight="1" x14ac:dyDescent="0.25">
      <c r="A40" s="3">
        <v>28</v>
      </c>
      <c r="B40" s="3" t="s">
        <v>41</v>
      </c>
      <c r="C40" s="4">
        <v>1997</v>
      </c>
      <c r="D40" s="4">
        <v>697.6</v>
      </c>
      <c r="E40" s="4">
        <v>66</v>
      </c>
      <c r="F40" s="4">
        <v>427.71</v>
      </c>
      <c r="G40" s="4">
        <v>58</v>
      </c>
      <c r="H40" s="4">
        <v>265.52999999999997</v>
      </c>
      <c r="I40" s="4">
        <v>0</v>
      </c>
      <c r="J40" s="4">
        <v>0</v>
      </c>
      <c r="K40" s="4">
        <v>6</v>
      </c>
      <c r="L40" s="4">
        <v>59.84</v>
      </c>
      <c r="M40" s="4">
        <v>0</v>
      </c>
      <c r="N40" s="4">
        <v>0</v>
      </c>
      <c r="O40" s="33">
        <f t="shared" si="0"/>
        <v>2127</v>
      </c>
      <c r="P40" s="33">
        <f t="shared" si="0"/>
        <v>1450.6799999999998</v>
      </c>
    </row>
    <row r="41" spans="1:16" ht="15" customHeight="1" x14ac:dyDescent="0.25">
      <c r="A41" s="3">
        <v>29</v>
      </c>
      <c r="B41" s="3" t="s">
        <v>42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27">
        <f t="shared" si="0"/>
        <v>0</v>
      </c>
      <c r="P41" s="27">
        <f t="shared" si="0"/>
        <v>0</v>
      </c>
    </row>
    <row r="42" spans="1:16" ht="15" customHeight="1" x14ac:dyDescent="0.25">
      <c r="A42" s="3">
        <v>30</v>
      </c>
      <c r="B42" s="3" t="s">
        <v>43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27">
        <f t="shared" si="0"/>
        <v>0</v>
      </c>
      <c r="P42" s="27">
        <f t="shared" si="0"/>
        <v>0</v>
      </c>
    </row>
    <row r="43" spans="1:16" ht="15" customHeight="1" x14ac:dyDescent="0.25">
      <c r="A43" s="3">
        <v>31</v>
      </c>
      <c r="B43" s="3" t="s">
        <v>44</v>
      </c>
      <c r="C43" s="4">
        <v>5475</v>
      </c>
      <c r="D43" s="4">
        <v>7967</v>
      </c>
      <c r="E43" s="4">
        <v>600</v>
      </c>
      <c r="F43" s="4">
        <v>2321</v>
      </c>
      <c r="G43" s="4">
        <v>80</v>
      </c>
      <c r="H43" s="4">
        <v>157</v>
      </c>
      <c r="I43" s="4">
        <v>5</v>
      </c>
      <c r="J43" s="4">
        <v>1</v>
      </c>
      <c r="K43" s="4">
        <v>2</v>
      </c>
      <c r="L43" s="4">
        <v>4</v>
      </c>
      <c r="M43" s="4">
        <v>201</v>
      </c>
      <c r="N43" s="4">
        <v>534</v>
      </c>
      <c r="O43" s="27">
        <f t="shared" si="0"/>
        <v>6363</v>
      </c>
      <c r="P43" s="27">
        <f t="shared" si="0"/>
        <v>10984</v>
      </c>
    </row>
    <row r="44" spans="1:16" ht="15" customHeight="1" x14ac:dyDescent="0.25">
      <c r="A44" s="3">
        <v>32</v>
      </c>
      <c r="B44" s="3" t="s">
        <v>45</v>
      </c>
      <c r="C44" s="4">
        <v>5411</v>
      </c>
      <c r="D44" s="4">
        <v>14575.2</v>
      </c>
      <c r="E44" s="4">
        <v>1105</v>
      </c>
      <c r="F44" s="4">
        <v>8548.19</v>
      </c>
      <c r="G44" s="4">
        <v>290</v>
      </c>
      <c r="H44" s="4">
        <v>1367.15</v>
      </c>
      <c r="I44" s="4">
        <v>9</v>
      </c>
      <c r="J44" s="4">
        <v>19</v>
      </c>
      <c r="K44" s="4">
        <v>88</v>
      </c>
      <c r="L44" s="4">
        <v>135.78</v>
      </c>
      <c r="M44" s="4">
        <v>0</v>
      </c>
      <c r="N44" s="4">
        <v>0</v>
      </c>
      <c r="O44" s="27">
        <f t="shared" si="0"/>
        <v>6903</v>
      </c>
      <c r="P44" s="27">
        <f t="shared" si="0"/>
        <v>24645.32</v>
      </c>
    </row>
    <row r="45" spans="1:16" ht="15" customHeight="1" x14ac:dyDescent="0.25">
      <c r="A45" s="3">
        <v>33</v>
      </c>
      <c r="B45" s="3" t="s">
        <v>46</v>
      </c>
      <c r="C45" s="4">
        <v>9299</v>
      </c>
      <c r="D45" s="4">
        <v>13760.83</v>
      </c>
      <c r="E45" s="4">
        <v>3183</v>
      </c>
      <c r="F45" s="4">
        <v>5954.71</v>
      </c>
      <c r="G45" s="4">
        <v>124</v>
      </c>
      <c r="H45" s="4">
        <v>116.16</v>
      </c>
      <c r="I45" s="4">
        <v>0</v>
      </c>
      <c r="J45" s="4">
        <v>0</v>
      </c>
      <c r="K45" s="4">
        <v>5</v>
      </c>
      <c r="L45" s="4">
        <v>2.48</v>
      </c>
      <c r="M45" s="4">
        <v>721</v>
      </c>
      <c r="N45" s="4">
        <v>2036.43</v>
      </c>
      <c r="O45" s="27">
        <f t="shared" si="0"/>
        <v>13332</v>
      </c>
      <c r="P45" s="27">
        <f t="shared" si="0"/>
        <v>21870.61</v>
      </c>
    </row>
    <row r="46" spans="1:16" ht="15" customHeight="1" x14ac:dyDescent="0.25">
      <c r="A46" s="3">
        <v>34</v>
      </c>
      <c r="B46" s="3" t="s">
        <v>47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27">
        <f t="shared" si="0"/>
        <v>0</v>
      </c>
      <c r="P46" s="27">
        <f t="shared" si="0"/>
        <v>0</v>
      </c>
    </row>
    <row r="47" spans="1:16" ht="15" customHeight="1" x14ac:dyDescent="0.25">
      <c r="A47" s="3">
        <v>35</v>
      </c>
      <c r="B47" s="3" t="s">
        <v>48</v>
      </c>
      <c r="C47" s="4">
        <v>19</v>
      </c>
      <c r="D47" s="4">
        <v>128.37</v>
      </c>
      <c r="E47" s="4">
        <v>3</v>
      </c>
      <c r="F47" s="4">
        <v>71.55</v>
      </c>
      <c r="G47" s="4">
        <v>5</v>
      </c>
      <c r="H47" s="4">
        <v>22.62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27">
        <f t="shared" si="0"/>
        <v>27</v>
      </c>
      <c r="P47" s="27">
        <f t="shared" si="0"/>
        <v>222.54000000000002</v>
      </c>
    </row>
    <row r="48" spans="1:16" ht="15" customHeight="1" x14ac:dyDescent="0.25">
      <c r="A48" s="3">
        <v>36</v>
      </c>
      <c r="B48" s="3" t="s">
        <v>49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27">
        <f t="shared" si="0"/>
        <v>0</v>
      </c>
      <c r="P48" s="27">
        <f t="shared" si="0"/>
        <v>0</v>
      </c>
    </row>
    <row r="49" spans="1:16" ht="15" customHeight="1" x14ac:dyDescent="0.25">
      <c r="A49" s="3">
        <v>37</v>
      </c>
      <c r="B49" s="3" t="s">
        <v>50</v>
      </c>
      <c r="C49" s="4">
        <v>4</v>
      </c>
      <c r="D49" s="4">
        <v>3</v>
      </c>
      <c r="E49" s="4">
        <v>1</v>
      </c>
      <c r="F49" s="4">
        <v>1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1</v>
      </c>
      <c r="N49" s="4">
        <v>2</v>
      </c>
      <c r="O49" s="27">
        <f t="shared" si="0"/>
        <v>6</v>
      </c>
      <c r="P49" s="27">
        <f t="shared" si="0"/>
        <v>6</v>
      </c>
    </row>
    <row r="50" spans="1:16" ht="15" customHeight="1" x14ac:dyDescent="0.25">
      <c r="A50" s="3">
        <v>38</v>
      </c>
      <c r="B50" s="3" t="s">
        <v>51</v>
      </c>
      <c r="C50" s="4">
        <v>35</v>
      </c>
      <c r="D50" s="4">
        <v>70.260000000000005</v>
      </c>
      <c r="E50" s="4">
        <v>8</v>
      </c>
      <c r="F50" s="4">
        <v>37.69</v>
      </c>
      <c r="G50" s="4">
        <v>70</v>
      </c>
      <c r="H50" s="4">
        <v>515.76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27">
        <f t="shared" si="0"/>
        <v>113</v>
      </c>
      <c r="P50" s="27">
        <f t="shared" si="0"/>
        <v>623.71</v>
      </c>
    </row>
    <row r="51" spans="1:16" ht="15" customHeight="1" x14ac:dyDescent="0.25">
      <c r="A51" s="3">
        <v>39</v>
      </c>
      <c r="B51" s="3" t="s">
        <v>52</v>
      </c>
      <c r="C51" s="4">
        <v>58</v>
      </c>
      <c r="D51" s="4">
        <v>231</v>
      </c>
      <c r="E51" s="4">
        <v>5</v>
      </c>
      <c r="F51" s="4">
        <v>22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8</v>
      </c>
      <c r="N51" s="4">
        <v>32</v>
      </c>
      <c r="O51" s="27">
        <f t="shared" si="0"/>
        <v>71</v>
      </c>
      <c r="P51" s="27">
        <f t="shared" si="0"/>
        <v>285</v>
      </c>
    </row>
    <row r="52" spans="1:16" ht="15" customHeight="1" x14ac:dyDescent="0.25">
      <c r="A52" s="3">
        <v>40</v>
      </c>
      <c r="B52" s="3" t="s">
        <v>53</v>
      </c>
      <c r="C52" s="4">
        <v>5</v>
      </c>
      <c r="D52" s="4">
        <v>24</v>
      </c>
      <c r="E52" s="4">
        <v>6</v>
      </c>
      <c r="F52" s="4">
        <v>58</v>
      </c>
      <c r="G52" s="4">
        <v>3</v>
      </c>
      <c r="H52" s="4">
        <v>15</v>
      </c>
      <c r="I52" s="4">
        <v>0</v>
      </c>
      <c r="J52" s="4">
        <v>0</v>
      </c>
      <c r="K52" s="4">
        <v>0</v>
      </c>
      <c r="L52" s="4">
        <v>0</v>
      </c>
      <c r="M52" s="4">
        <v>3</v>
      </c>
      <c r="N52" s="4">
        <v>2</v>
      </c>
      <c r="O52" s="27">
        <f t="shared" si="0"/>
        <v>17</v>
      </c>
      <c r="P52" s="27">
        <f t="shared" si="0"/>
        <v>99</v>
      </c>
    </row>
    <row r="53" spans="1:16" ht="15" customHeight="1" x14ac:dyDescent="0.25">
      <c r="A53" s="3">
        <v>41</v>
      </c>
      <c r="B53" s="3" t="s">
        <v>54</v>
      </c>
      <c r="C53" s="4">
        <v>9410</v>
      </c>
      <c r="D53" s="4">
        <v>1278</v>
      </c>
      <c r="E53" s="4">
        <v>83</v>
      </c>
      <c r="F53" s="4">
        <v>12.78</v>
      </c>
      <c r="G53" s="4">
        <v>31</v>
      </c>
      <c r="H53" s="4">
        <v>3.5</v>
      </c>
      <c r="I53" s="4">
        <v>6</v>
      </c>
      <c r="J53" s="4">
        <v>1</v>
      </c>
      <c r="K53" s="4">
        <v>27</v>
      </c>
      <c r="L53" s="4">
        <v>3.2</v>
      </c>
      <c r="M53" s="4">
        <v>0</v>
      </c>
      <c r="N53" s="4">
        <v>0</v>
      </c>
      <c r="O53" s="27">
        <f t="shared" si="0"/>
        <v>9557</v>
      </c>
      <c r="P53" s="27">
        <f t="shared" si="0"/>
        <v>1298.48</v>
      </c>
    </row>
    <row r="54" spans="1:16" ht="15" customHeight="1" x14ac:dyDescent="0.25">
      <c r="A54" s="3">
        <v>42</v>
      </c>
      <c r="B54" s="3" t="s">
        <v>55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27">
        <f t="shared" si="0"/>
        <v>0</v>
      </c>
      <c r="P54" s="27">
        <f t="shared" si="0"/>
        <v>0</v>
      </c>
    </row>
    <row r="55" spans="1:16" ht="15" customHeight="1" x14ac:dyDescent="0.25">
      <c r="A55" s="3">
        <v>43</v>
      </c>
      <c r="B55" s="3" t="s">
        <v>56</v>
      </c>
      <c r="C55" s="4">
        <v>3</v>
      </c>
      <c r="D55" s="4">
        <v>7.58</v>
      </c>
      <c r="E55" s="4">
        <v>0</v>
      </c>
      <c r="F55" s="4">
        <v>0</v>
      </c>
      <c r="G55" s="4">
        <v>50</v>
      </c>
      <c r="H55" s="4">
        <v>204.85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27">
        <f t="shared" si="0"/>
        <v>53</v>
      </c>
      <c r="P55" s="27">
        <f t="shared" si="0"/>
        <v>212.43</v>
      </c>
    </row>
    <row r="56" spans="1:16" ht="15" customHeight="1" x14ac:dyDescent="0.25">
      <c r="A56" s="3">
        <v>44</v>
      </c>
      <c r="B56" s="3" t="s">
        <v>57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27">
        <f t="shared" si="0"/>
        <v>0</v>
      </c>
      <c r="P56" s="27">
        <f t="shared" si="0"/>
        <v>0</v>
      </c>
    </row>
    <row r="57" spans="1:16" ht="15" customHeight="1" x14ac:dyDescent="0.25">
      <c r="A57" s="3">
        <v>45</v>
      </c>
      <c r="B57" s="3" t="s">
        <v>58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27">
        <f t="shared" si="0"/>
        <v>0</v>
      </c>
      <c r="P57" s="27">
        <f t="shared" si="0"/>
        <v>0</v>
      </c>
    </row>
    <row r="58" spans="1:16" ht="15" customHeight="1" thickBot="1" x14ac:dyDescent="0.3">
      <c r="A58" s="3">
        <v>46</v>
      </c>
      <c r="B58" s="18" t="s">
        <v>297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28">
        <f t="shared" si="0"/>
        <v>0</v>
      </c>
      <c r="P58" s="28">
        <f t="shared" si="0"/>
        <v>0</v>
      </c>
    </row>
    <row r="59" spans="1:16" ht="15" customHeight="1" thickBot="1" x14ac:dyDescent="0.3">
      <c r="A59" s="29"/>
      <c r="B59" s="30" t="s">
        <v>34</v>
      </c>
      <c r="C59" s="31">
        <f>SUM(C40:C58)</f>
        <v>31716</v>
      </c>
      <c r="D59" s="31">
        <f t="shared" ref="D59:P59" si="3">SUM(D40:D58)</f>
        <v>38742.840000000011</v>
      </c>
      <c r="E59" s="31">
        <f t="shared" si="3"/>
        <v>5060</v>
      </c>
      <c r="F59" s="31">
        <f t="shared" si="3"/>
        <v>17454.629999999997</v>
      </c>
      <c r="G59" s="31">
        <f t="shared" si="3"/>
        <v>711</v>
      </c>
      <c r="H59" s="31">
        <f t="shared" si="3"/>
        <v>2667.57</v>
      </c>
      <c r="I59" s="31">
        <f t="shared" si="3"/>
        <v>20</v>
      </c>
      <c r="J59" s="31">
        <f t="shared" si="3"/>
        <v>21</v>
      </c>
      <c r="K59" s="31">
        <f t="shared" si="3"/>
        <v>128</v>
      </c>
      <c r="L59" s="31">
        <f t="shared" si="3"/>
        <v>205.29999999999998</v>
      </c>
      <c r="M59" s="31">
        <f t="shared" si="3"/>
        <v>934</v>
      </c>
      <c r="N59" s="31">
        <f t="shared" si="3"/>
        <v>2606.4300000000003</v>
      </c>
      <c r="O59" s="31">
        <f t="shared" si="3"/>
        <v>38569</v>
      </c>
      <c r="P59" s="32">
        <f t="shared" si="3"/>
        <v>61697.770000000004</v>
      </c>
    </row>
    <row r="60" spans="1:16" ht="15" customHeight="1" x14ac:dyDescent="0.25">
      <c r="A60" s="3">
        <v>47</v>
      </c>
      <c r="B60" s="3" t="s">
        <v>59</v>
      </c>
      <c r="C60" s="4">
        <v>8514</v>
      </c>
      <c r="D60" s="4">
        <v>3999</v>
      </c>
      <c r="E60" s="4">
        <v>661</v>
      </c>
      <c r="F60" s="4">
        <v>496</v>
      </c>
      <c r="G60" s="4">
        <v>92</v>
      </c>
      <c r="H60" s="4">
        <v>59</v>
      </c>
      <c r="I60" s="4">
        <v>0</v>
      </c>
      <c r="J60" s="4">
        <v>0</v>
      </c>
      <c r="K60" s="4">
        <v>0</v>
      </c>
      <c r="L60" s="4">
        <v>0</v>
      </c>
      <c r="M60" s="4">
        <v>14661</v>
      </c>
      <c r="N60" s="4">
        <v>6804</v>
      </c>
      <c r="O60" s="33">
        <f t="shared" si="0"/>
        <v>23928</v>
      </c>
      <c r="P60" s="33">
        <f t="shared" si="0"/>
        <v>11358</v>
      </c>
    </row>
    <row r="61" spans="1:16" ht="15" customHeight="1" x14ac:dyDescent="0.25">
      <c r="A61" s="3">
        <v>48</v>
      </c>
      <c r="B61" s="3" t="s">
        <v>60</v>
      </c>
      <c r="C61" s="4">
        <v>25515</v>
      </c>
      <c r="D61" s="4">
        <v>9969</v>
      </c>
      <c r="E61" s="4">
        <v>2293</v>
      </c>
      <c r="F61" s="4">
        <v>941</v>
      </c>
      <c r="G61" s="4">
        <v>8085</v>
      </c>
      <c r="H61" s="4">
        <v>3404</v>
      </c>
      <c r="I61" s="4">
        <v>0</v>
      </c>
      <c r="J61" s="4">
        <v>0</v>
      </c>
      <c r="K61" s="4">
        <v>1181</v>
      </c>
      <c r="L61" s="4">
        <v>446</v>
      </c>
      <c r="M61" s="4">
        <v>9835</v>
      </c>
      <c r="N61" s="4">
        <v>15764</v>
      </c>
      <c r="O61" s="27">
        <f t="shared" si="0"/>
        <v>46909</v>
      </c>
      <c r="P61" s="27">
        <f t="shared" si="0"/>
        <v>30524</v>
      </c>
    </row>
    <row r="62" spans="1:16" ht="15" customHeight="1" thickBot="1" x14ac:dyDescent="0.3">
      <c r="A62" s="3">
        <v>49</v>
      </c>
      <c r="B62" s="3" t="s">
        <v>61</v>
      </c>
      <c r="C62" s="4">
        <v>16730</v>
      </c>
      <c r="D62" s="4">
        <v>9574</v>
      </c>
      <c r="E62" s="4">
        <v>989</v>
      </c>
      <c r="F62" s="4">
        <v>968</v>
      </c>
      <c r="G62" s="4">
        <v>876</v>
      </c>
      <c r="H62" s="4">
        <v>831</v>
      </c>
      <c r="I62" s="4">
        <v>0</v>
      </c>
      <c r="J62" s="4">
        <v>0</v>
      </c>
      <c r="K62" s="4">
        <v>0</v>
      </c>
      <c r="L62" s="4">
        <v>0</v>
      </c>
      <c r="M62" s="4">
        <v>2915</v>
      </c>
      <c r="N62" s="4">
        <v>3246</v>
      </c>
      <c r="O62" s="28">
        <f t="shared" si="0"/>
        <v>21510</v>
      </c>
      <c r="P62" s="28">
        <f t="shared" si="0"/>
        <v>14619</v>
      </c>
    </row>
    <row r="63" spans="1:16" ht="15" customHeight="1" thickBot="1" x14ac:dyDescent="0.3">
      <c r="A63" s="29"/>
      <c r="B63" s="30" t="s">
        <v>34</v>
      </c>
      <c r="C63" s="31">
        <f>SUM(C60:C62)</f>
        <v>50759</v>
      </c>
      <c r="D63" s="31">
        <f t="shared" ref="D63:P63" si="4">SUM(D60:D62)</f>
        <v>23542</v>
      </c>
      <c r="E63" s="31">
        <f t="shared" si="4"/>
        <v>3943</v>
      </c>
      <c r="F63" s="31">
        <f t="shared" si="4"/>
        <v>2405</v>
      </c>
      <c r="G63" s="31">
        <f t="shared" si="4"/>
        <v>9053</v>
      </c>
      <c r="H63" s="31">
        <f t="shared" si="4"/>
        <v>4294</v>
      </c>
      <c r="I63" s="31">
        <f t="shared" si="4"/>
        <v>0</v>
      </c>
      <c r="J63" s="31">
        <f t="shared" si="4"/>
        <v>0</v>
      </c>
      <c r="K63" s="31">
        <f t="shared" si="4"/>
        <v>1181</v>
      </c>
      <c r="L63" s="31">
        <f t="shared" si="4"/>
        <v>446</v>
      </c>
      <c r="M63" s="31">
        <f t="shared" si="4"/>
        <v>27411</v>
      </c>
      <c r="N63" s="31">
        <f t="shared" si="4"/>
        <v>25814</v>
      </c>
      <c r="O63" s="31">
        <f t="shared" si="4"/>
        <v>92347</v>
      </c>
      <c r="P63" s="32">
        <f t="shared" si="4"/>
        <v>56501</v>
      </c>
    </row>
    <row r="64" spans="1:16" s="16" customFormat="1" ht="15" customHeight="1" x14ac:dyDescent="0.25">
      <c r="A64" s="12">
        <v>50</v>
      </c>
      <c r="B64" s="12" t="s">
        <v>62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33">
        <f t="shared" si="0"/>
        <v>0</v>
      </c>
      <c r="P64" s="33">
        <f t="shared" si="0"/>
        <v>0</v>
      </c>
    </row>
    <row r="65" spans="1:16" s="16" customFormat="1" ht="15" customHeight="1" thickBot="1" x14ac:dyDescent="0.3">
      <c r="A65" s="12">
        <v>51</v>
      </c>
      <c r="B65" s="12" t="s">
        <v>63</v>
      </c>
      <c r="C65" s="14">
        <v>1</v>
      </c>
      <c r="D65" s="14">
        <v>2</v>
      </c>
      <c r="E65" s="14">
        <v>1</v>
      </c>
      <c r="F65" s="14">
        <v>2</v>
      </c>
      <c r="G65" s="14">
        <v>1</v>
      </c>
      <c r="H65" s="14">
        <v>2</v>
      </c>
      <c r="I65" s="14">
        <v>1</v>
      </c>
      <c r="J65" s="14">
        <v>2</v>
      </c>
      <c r="K65" s="14">
        <v>1</v>
      </c>
      <c r="L65" s="14">
        <v>2</v>
      </c>
      <c r="M65" s="14">
        <v>1</v>
      </c>
      <c r="N65" s="14">
        <v>2</v>
      </c>
      <c r="O65" s="28">
        <f t="shared" si="0"/>
        <v>6</v>
      </c>
      <c r="P65" s="28">
        <f t="shared" si="0"/>
        <v>12</v>
      </c>
    </row>
    <row r="66" spans="1:16" ht="15" customHeight="1" thickBot="1" x14ac:dyDescent="0.3">
      <c r="A66" s="29"/>
      <c r="B66" s="30" t="s">
        <v>34</v>
      </c>
      <c r="C66" s="31">
        <f>SUM(C64:C65)</f>
        <v>1</v>
      </c>
      <c r="D66" s="31">
        <f t="shared" ref="D66:P66" si="5">SUM(D64:D65)</f>
        <v>2</v>
      </c>
      <c r="E66" s="31">
        <f t="shared" si="5"/>
        <v>1</v>
      </c>
      <c r="F66" s="31">
        <f t="shared" si="5"/>
        <v>2</v>
      </c>
      <c r="G66" s="31">
        <f t="shared" si="5"/>
        <v>1</v>
      </c>
      <c r="H66" s="31">
        <f t="shared" si="5"/>
        <v>2</v>
      </c>
      <c r="I66" s="31">
        <f t="shared" si="5"/>
        <v>1</v>
      </c>
      <c r="J66" s="31">
        <f t="shared" si="5"/>
        <v>2</v>
      </c>
      <c r="K66" s="31">
        <f t="shared" si="5"/>
        <v>1</v>
      </c>
      <c r="L66" s="31">
        <f t="shared" si="5"/>
        <v>2</v>
      </c>
      <c r="M66" s="31">
        <f t="shared" si="5"/>
        <v>1</v>
      </c>
      <c r="N66" s="31">
        <f t="shared" si="5"/>
        <v>2</v>
      </c>
      <c r="O66" s="31">
        <f t="shared" si="5"/>
        <v>6</v>
      </c>
      <c r="P66" s="32">
        <f t="shared" si="5"/>
        <v>12</v>
      </c>
    </row>
    <row r="67" spans="1:16" ht="15" customHeight="1" thickBot="1" x14ac:dyDescent="0.3">
      <c r="A67" s="276" t="s">
        <v>11</v>
      </c>
      <c r="B67" s="277"/>
      <c r="C67" s="25">
        <f>C66+C63+C59+C39+C32</f>
        <v>247164</v>
      </c>
      <c r="D67" s="25">
        <f t="shared" ref="D67:P67" si="6">D66+D63+D59+D39+D32</f>
        <v>350178.80000000005</v>
      </c>
      <c r="E67" s="25">
        <f t="shared" si="6"/>
        <v>54960</v>
      </c>
      <c r="F67" s="25">
        <f t="shared" si="6"/>
        <v>148431.88</v>
      </c>
      <c r="G67" s="25">
        <f t="shared" si="6"/>
        <v>32759</v>
      </c>
      <c r="H67" s="25">
        <f t="shared" si="6"/>
        <v>40673.919999999998</v>
      </c>
      <c r="I67" s="25">
        <f t="shared" si="6"/>
        <v>423</v>
      </c>
      <c r="J67" s="25">
        <f t="shared" si="6"/>
        <v>890.03</v>
      </c>
      <c r="K67" s="25">
        <f t="shared" si="6"/>
        <v>8012</v>
      </c>
      <c r="L67" s="25">
        <f t="shared" si="6"/>
        <v>15517.86</v>
      </c>
      <c r="M67" s="25">
        <f t="shared" si="6"/>
        <v>90544</v>
      </c>
      <c r="N67" s="25">
        <f t="shared" si="6"/>
        <v>193145.88999999998</v>
      </c>
      <c r="O67" s="25">
        <f t="shared" si="6"/>
        <v>433862</v>
      </c>
      <c r="P67" s="26">
        <f t="shared" si="6"/>
        <v>748838.38000000012</v>
      </c>
    </row>
  </sheetData>
  <mergeCells count="16">
    <mergeCell ref="A1:P1"/>
    <mergeCell ref="A2:P2"/>
    <mergeCell ref="A4:P4"/>
    <mergeCell ref="A5:P5"/>
    <mergeCell ref="A67:B67"/>
    <mergeCell ref="AC6:AP6"/>
    <mergeCell ref="A8:A9"/>
    <mergeCell ref="B8:B9"/>
    <mergeCell ref="C8:D8"/>
    <mergeCell ref="E8:F8"/>
    <mergeCell ref="G8:H8"/>
    <mergeCell ref="I8:J8"/>
    <mergeCell ref="K8:L8"/>
    <mergeCell ref="M8:N8"/>
    <mergeCell ref="O8:P8"/>
    <mergeCell ref="A6:P6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  <legacyDrawing r:id="rId3"/>
  <controls>
    <mc:AlternateContent xmlns:mc="http://schemas.openxmlformats.org/markup-compatibility/2006">
      <mc:Choice Requires="x14">
        <control shapeId="26625" r:id="rId4" name="Control 1">
          <controlPr defaultSize="0" r:id="rId5">
            <anchor moveWithCells="1">
              <from>
                <xdr:col>28</xdr:col>
                <xdr:colOff>0</xdr:colOff>
                <xdr:row>5</xdr:row>
                <xdr:rowOff>0</xdr:rowOff>
              </from>
              <to>
                <xdr:col>29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26625" r:id="rId4" name="Control 1"/>
      </mc:Fallback>
    </mc:AlternateContent>
    <mc:AlternateContent xmlns:mc="http://schemas.openxmlformats.org/markup-compatibility/2006">
      <mc:Choice Requires="x14">
        <control shapeId="26626" r:id="rId6" name="Control 2">
          <controlPr defaultSize="0" r:id="rId5">
            <anchor moveWithCells="1">
              <from>
                <xdr:col>28</xdr:col>
                <xdr:colOff>0</xdr:colOff>
                <xdr:row>39</xdr:row>
                <xdr:rowOff>0</xdr:rowOff>
              </from>
              <to>
                <xdr:col>29</xdr:col>
                <xdr:colOff>76200</xdr:colOff>
                <xdr:row>40</xdr:row>
                <xdr:rowOff>38100</xdr:rowOff>
              </to>
            </anchor>
          </controlPr>
        </control>
      </mc:Choice>
      <mc:Fallback>
        <control shapeId="26626" r:id="rId6" name="Control 2"/>
      </mc:Fallback>
    </mc:AlternateContent>
  </controls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AP67"/>
  <sheetViews>
    <sheetView workbookViewId="0">
      <pane ySplit="9" topLeftCell="A49" activePane="bottomLeft" state="frozen"/>
      <selection pane="bottomLeft" activeCell="S54" sqref="S54"/>
    </sheetView>
  </sheetViews>
  <sheetFormatPr defaultRowHeight="15" x14ac:dyDescent="0.25"/>
  <cols>
    <col min="1" max="1" width="6" customWidth="1"/>
    <col min="2" max="2" width="26.5703125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</row>
    <row r="2" spans="1:42" ht="15" customHeight="1" thickBot="1" x14ac:dyDescent="0.3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</row>
    <row r="3" spans="1:42" ht="15.75" thickBot="1" x14ac:dyDescent="0.3">
      <c r="A3" s="1"/>
      <c r="P3" s="17" t="s">
        <v>352</v>
      </c>
    </row>
    <row r="4" spans="1:42" ht="15" customHeight="1" x14ac:dyDescent="0.25">
      <c r="A4" s="288" t="s">
        <v>208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</row>
    <row r="6" spans="1:42" ht="15" customHeight="1" x14ac:dyDescent="0.25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8" spans="1:42" ht="30" customHeight="1" x14ac:dyDescent="0.25">
      <c r="A8" s="283" t="s">
        <v>6</v>
      </c>
      <c r="B8" s="283" t="s">
        <v>7</v>
      </c>
      <c r="C8" s="285" t="s">
        <v>209</v>
      </c>
      <c r="D8" s="287"/>
      <c r="E8" s="285" t="s">
        <v>210</v>
      </c>
      <c r="F8" s="287"/>
      <c r="G8" s="285" t="s">
        <v>211</v>
      </c>
      <c r="H8" s="287"/>
      <c r="I8" s="285" t="s">
        <v>212</v>
      </c>
      <c r="J8" s="287"/>
      <c r="K8" s="285" t="s">
        <v>213</v>
      </c>
      <c r="L8" s="287"/>
      <c r="M8" s="285" t="s">
        <v>214</v>
      </c>
      <c r="N8" s="287"/>
      <c r="O8" s="285" t="s">
        <v>215</v>
      </c>
      <c r="P8" s="287"/>
    </row>
    <row r="9" spans="1:42" ht="30" x14ac:dyDescent="0.25">
      <c r="A9" s="284"/>
      <c r="B9" s="284"/>
      <c r="C9" s="2" t="s">
        <v>112</v>
      </c>
      <c r="D9" s="2" t="s">
        <v>95</v>
      </c>
      <c r="E9" s="2" t="s">
        <v>112</v>
      </c>
      <c r="F9" s="2" t="s">
        <v>95</v>
      </c>
      <c r="G9" s="2" t="s">
        <v>112</v>
      </c>
      <c r="H9" s="2" t="s">
        <v>95</v>
      </c>
      <c r="I9" s="2" t="s">
        <v>112</v>
      </c>
      <c r="J9" s="2" t="s">
        <v>95</v>
      </c>
      <c r="K9" s="2" t="s">
        <v>112</v>
      </c>
      <c r="L9" s="2" t="s">
        <v>95</v>
      </c>
      <c r="M9" s="2" t="s">
        <v>112</v>
      </c>
      <c r="N9" s="2" t="s">
        <v>95</v>
      </c>
      <c r="O9" s="2" t="s">
        <v>112</v>
      </c>
      <c r="P9" s="2" t="s">
        <v>95</v>
      </c>
    </row>
    <row r="10" spans="1:42" x14ac:dyDescent="0.25">
      <c r="A10" s="5"/>
      <c r="P10" s="6"/>
    </row>
    <row r="11" spans="1:42" ht="15" customHeight="1" x14ac:dyDescent="0.25">
      <c r="A11" s="3">
        <v>1</v>
      </c>
      <c r="B11" s="3" t="s">
        <v>13</v>
      </c>
      <c r="C11" s="4">
        <v>2577</v>
      </c>
      <c r="D11" s="4">
        <v>4242</v>
      </c>
      <c r="E11" s="4">
        <v>2012</v>
      </c>
      <c r="F11" s="4">
        <v>3503</v>
      </c>
      <c r="G11" s="4">
        <v>1972</v>
      </c>
      <c r="H11" s="4">
        <v>3406</v>
      </c>
      <c r="I11" s="4">
        <v>387</v>
      </c>
      <c r="J11" s="4">
        <v>577</v>
      </c>
      <c r="K11" s="27">
        <f>C11-E11-I11</f>
        <v>178</v>
      </c>
      <c r="L11" s="27">
        <f>D11-F11-J11</f>
        <v>162</v>
      </c>
      <c r="M11" s="4">
        <v>6289</v>
      </c>
      <c r="N11" s="4">
        <v>16667</v>
      </c>
      <c r="O11" s="4">
        <v>1872</v>
      </c>
      <c r="P11" s="4">
        <v>3551</v>
      </c>
    </row>
    <row r="12" spans="1:42" ht="15" customHeight="1" x14ac:dyDescent="0.25">
      <c r="A12" s="3">
        <v>2</v>
      </c>
      <c r="B12" s="3" t="s">
        <v>14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27">
        <f t="shared" ref="K12:K65" si="0">C12-E12-I12</f>
        <v>0</v>
      </c>
      <c r="L12" s="27">
        <f t="shared" ref="L12:L65" si="1">D12-F12-J12</f>
        <v>0</v>
      </c>
      <c r="M12" s="4">
        <v>0</v>
      </c>
      <c r="N12" s="4">
        <v>0</v>
      </c>
      <c r="O12" s="4">
        <v>0</v>
      </c>
      <c r="P12" s="4">
        <v>0</v>
      </c>
    </row>
    <row r="13" spans="1:42" ht="15" customHeight="1" x14ac:dyDescent="0.25">
      <c r="A13" s="3">
        <v>3</v>
      </c>
      <c r="B13" s="3" t="s">
        <v>15</v>
      </c>
      <c r="C13" s="4">
        <v>976</v>
      </c>
      <c r="D13" s="4">
        <v>2755.37</v>
      </c>
      <c r="E13" s="4">
        <v>934</v>
      </c>
      <c r="F13" s="4">
        <v>2559.37</v>
      </c>
      <c r="G13" s="4">
        <v>917</v>
      </c>
      <c r="H13" s="4">
        <v>2110.37</v>
      </c>
      <c r="I13" s="4">
        <v>42</v>
      </c>
      <c r="J13" s="4">
        <v>196</v>
      </c>
      <c r="K13" s="27">
        <f t="shared" si="0"/>
        <v>0</v>
      </c>
      <c r="L13" s="27">
        <f t="shared" si="1"/>
        <v>0</v>
      </c>
      <c r="M13" s="4">
        <v>7617</v>
      </c>
      <c r="N13" s="4">
        <v>8133.79</v>
      </c>
      <c r="O13" s="4">
        <v>582</v>
      </c>
      <c r="P13" s="4">
        <v>529</v>
      </c>
    </row>
    <row r="14" spans="1:42" ht="15" customHeight="1" x14ac:dyDescent="0.25">
      <c r="A14" s="3">
        <v>4</v>
      </c>
      <c r="B14" s="3" t="s">
        <v>16</v>
      </c>
      <c r="C14" s="4">
        <v>1702</v>
      </c>
      <c r="D14" s="4">
        <v>2587</v>
      </c>
      <c r="E14" s="4">
        <v>1699</v>
      </c>
      <c r="F14" s="4">
        <v>1906</v>
      </c>
      <c r="G14" s="4">
        <v>1655</v>
      </c>
      <c r="H14" s="4">
        <v>816</v>
      </c>
      <c r="I14" s="4">
        <v>0</v>
      </c>
      <c r="J14" s="4">
        <v>0</v>
      </c>
      <c r="K14" s="27">
        <f t="shared" si="0"/>
        <v>3</v>
      </c>
      <c r="L14" s="27">
        <f t="shared" si="1"/>
        <v>681</v>
      </c>
      <c r="M14" s="4">
        <v>40502</v>
      </c>
      <c r="N14" s="4">
        <v>100345</v>
      </c>
      <c r="O14" s="4">
        <v>5820</v>
      </c>
      <c r="P14" s="4">
        <v>2132</v>
      </c>
    </row>
    <row r="15" spans="1:42" ht="15" customHeight="1" x14ac:dyDescent="0.25">
      <c r="A15" s="3">
        <v>5</v>
      </c>
      <c r="B15" s="3" t="s">
        <v>17</v>
      </c>
      <c r="C15" s="4">
        <v>1654</v>
      </c>
      <c r="D15" s="4">
        <v>1689.78</v>
      </c>
      <c r="E15" s="4">
        <v>1642</v>
      </c>
      <c r="F15" s="4">
        <v>1672.78</v>
      </c>
      <c r="G15" s="4">
        <v>1632</v>
      </c>
      <c r="H15" s="4">
        <v>1660.78</v>
      </c>
      <c r="I15" s="4">
        <v>2</v>
      </c>
      <c r="J15" s="4">
        <v>5</v>
      </c>
      <c r="K15" s="27">
        <f t="shared" si="0"/>
        <v>10</v>
      </c>
      <c r="L15" s="27">
        <f t="shared" si="1"/>
        <v>12</v>
      </c>
      <c r="M15" s="4">
        <v>9822</v>
      </c>
      <c r="N15" s="4">
        <v>13758.81</v>
      </c>
      <c r="O15" s="4">
        <v>400</v>
      </c>
      <c r="P15" s="4">
        <v>300</v>
      </c>
    </row>
    <row r="16" spans="1:42" ht="15" customHeight="1" x14ac:dyDescent="0.25">
      <c r="A16" s="3">
        <v>6</v>
      </c>
      <c r="B16" s="3" t="s">
        <v>18</v>
      </c>
      <c r="C16" s="4">
        <v>1458</v>
      </c>
      <c r="D16" s="4">
        <v>2458</v>
      </c>
      <c r="E16" s="4">
        <v>1345</v>
      </c>
      <c r="F16" s="4">
        <v>2295</v>
      </c>
      <c r="G16" s="4">
        <v>0</v>
      </c>
      <c r="H16" s="4">
        <v>0</v>
      </c>
      <c r="I16" s="4">
        <v>113</v>
      </c>
      <c r="J16" s="4">
        <v>163</v>
      </c>
      <c r="K16" s="27">
        <f t="shared" si="0"/>
        <v>0</v>
      </c>
      <c r="L16" s="27">
        <f t="shared" si="1"/>
        <v>0</v>
      </c>
      <c r="M16" s="4">
        <v>1271</v>
      </c>
      <c r="N16" s="4">
        <v>3002</v>
      </c>
      <c r="O16" s="4">
        <v>385</v>
      </c>
      <c r="P16" s="4">
        <v>285</v>
      </c>
    </row>
    <row r="17" spans="1:16" ht="15" customHeight="1" x14ac:dyDescent="0.25">
      <c r="A17" s="3">
        <v>7</v>
      </c>
      <c r="B17" s="3" t="s">
        <v>19</v>
      </c>
      <c r="C17" s="4">
        <v>2566</v>
      </c>
      <c r="D17" s="4">
        <v>1987</v>
      </c>
      <c r="E17" s="4">
        <v>2305</v>
      </c>
      <c r="F17" s="4">
        <v>1888</v>
      </c>
      <c r="G17" s="4">
        <v>1271</v>
      </c>
      <c r="H17" s="4">
        <v>959</v>
      </c>
      <c r="I17" s="4">
        <v>105</v>
      </c>
      <c r="J17" s="4">
        <v>75</v>
      </c>
      <c r="K17" s="27">
        <f t="shared" si="0"/>
        <v>156</v>
      </c>
      <c r="L17" s="27">
        <f t="shared" si="1"/>
        <v>24</v>
      </c>
      <c r="M17" s="4">
        <v>61692</v>
      </c>
      <c r="N17" s="4">
        <v>33833</v>
      </c>
      <c r="O17" s="4">
        <v>4161</v>
      </c>
      <c r="P17" s="4">
        <v>3737</v>
      </c>
    </row>
    <row r="18" spans="1:16" ht="15" customHeight="1" x14ac:dyDescent="0.25">
      <c r="A18" s="3">
        <v>8</v>
      </c>
      <c r="B18" s="3" t="s">
        <v>20</v>
      </c>
      <c r="C18" s="4">
        <v>2</v>
      </c>
      <c r="D18" s="4">
        <v>3</v>
      </c>
      <c r="E18" s="4">
        <v>2</v>
      </c>
      <c r="F18" s="4">
        <v>3</v>
      </c>
      <c r="G18" s="4">
        <v>2</v>
      </c>
      <c r="H18" s="4">
        <v>3</v>
      </c>
      <c r="I18" s="4">
        <v>0</v>
      </c>
      <c r="J18" s="4">
        <v>0</v>
      </c>
      <c r="K18" s="27">
        <f t="shared" si="0"/>
        <v>0</v>
      </c>
      <c r="L18" s="27">
        <f t="shared" si="1"/>
        <v>0</v>
      </c>
      <c r="M18" s="4">
        <v>410</v>
      </c>
      <c r="N18" s="4">
        <v>815</v>
      </c>
      <c r="O18" s="4">
        <v>4</v>
      </c>
      <c r="P18" s="4">
        <v>4</v>
      </c>
    </row>
    <row r="19" spans="1:16" ht="15" customHeight="1" x14ac:dyDescent="0.25">
      <c r="A19" s="3">
        <v>9</v>
      </c>
      <c r="B19" s="3" t="s">
        <v>21</v>
      </c>
      <c r="C19" s="4">
        <v>304</v>
      </c>
      <c r="D19" s="4">
        <v>532</v>
      </c>
      <c r="E19" s="4">
        <v>295</v>
      </c>
      <c r="F19" s="4">
        <v>512</v>
      </c>
      <c r="G19" s="4">
        <v>283</v>
      </c>
      <c r="H19" s="4">
        <v>498</v>
      </c>
      <c r="I19" s="4">
        <v>4</v>
      </c>
      <c r="J19" s="4">
        <v>14</v>
      </c>
      <c r="K19" s="27">
        <f t="shared" si="0"/>
        <v>5</v>
      </c>
      <c r="L19" s="27">
        <f t="shared" si="1"/>
        <v>6</v>
      </c>
      <c r="M19" s="4">
        <v>2450</v>
      </c>
      <c r="N19" s="4">
        <v>1677</v>
      </c>
      <c r="O19" s="4">
        <v>856</v>
      </c>
      <c r="P19" s="4">
        <v>585</v>
      </c>
    </row>
    <row r="20" spans="1:16" ht="15" customHeight="1" x14ac:dyDescent="0.25">
      <c r="A20" s="3">
        <v>10</v>
      </c>
      <c r="B20" s="3" t="s">
        <v>22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27">
        <f t="shared" si="0"/>
        <v>0</v>
      </c>
      <c r="L20" s="27">
        <f t="shared" si="1"/>
        <v>0</v>
      </c>
      <c r="M20" s="4">
        <v>0</v>
      </c>
      <c r="N20" s="4">
        <v>0</v>
      </c>
      <c r="O20" s="4">
        <v>0</v>
      </c>
      <c r="P20" s="4">
        <v>0</v>
      </c>
    </row>
    <row r="21" spans="1:16" ht="15" customHeight="1" x14ac:dyDescent="0.25">
      <c r="A21" s="3">
        <v>11</v>
      </c>
      <c r="B21" s="3" t="s">
        <v>23</v>
      </c>
      <c r="C21" s="4">
        <v>169</v>
      </c>
      <c r="D21" s="4">
        <v>85</v>
      </c>
      <c r="E21" s="4">
        <v>143</v>
      </c>
      <c r="F21" s="4">
        <v>79</v>
      </c>
      <c r="G21" s="4">
        <v>143</v>
      </c>
      <c r="H21" s="4">
        <v>79</v>
      </c>
      <c r="I21" s="4">
        <v>26</v>
      </c>
      <c r="J21" s="4">
        <v>6</v>
      </c>
      <c r="K21" s="27">
        <f t="shared" si="0"/>
        <v>0</v>
      </c>
      <c r="L21" s="27">
        <f t="shared" si="1"/>
        <v>0</v>
      </c>
      <c r="M21" s="4">
        <v>384</v>
      </c>
      <c r="N21" s="4">
        <v>289</v>
      </c>
      <c r="O21" s="4">
        <v>36</v>
      </c>
      <c r="P21" s="4">
        <v>29</v>
      </c>
    </row>
    <row r="22" spans="1:16" ht="15" customHeight="1" x14ac:dyDescent="0.25">
      <c r="A22" s="3">
        <v>12</v>
      </c>
      <c r="B22" s="3" t="s">
        <v>24</v>
      </c>
      <c r="C22" s="4">
        <v>739</v>
      </c>
      <c r="D22" s="4">
        <v>966</v>
      </c>
      <c r="E22" s="4">
        <v>693</v>
      </c>
      <c r="F22" s="4">
        <v>866</v>
      </c>
      <c r="G22" s="4">
        <v>693</v>
      </c>
      <c r="H22" s="4">
        <v>866</v>
      </c>
      <c r="I22" s="4">
        <v>40</v>
      </c>
      <c r="J22" s="4">
        <v>100</v>
      </c>
      <c r="K22" s="27">
        <f t="shared" si="0"/>
        <v>6</v>
      </c>
      <c r="L22" s="27">
        <f t="shared" si="1"/>
        <v>0</v>
      </c>
      <c r="M22" s="4">
        <v>1132</v>
      </c>
      <c r="N22" s="4">
        <v>1573.9</v>
      </c>
      <c r="O22" s="4">
        <v>0</v>
      </c>
      <c r="P22" s="4">
        <v>0</v>
      </c>
    </row>
    <row r="23" spans="1:16" ht="15" customHeight="1" x14ac:dyDescent="0.25">
      <c r="A23" s="3">
        <v>13</v>
      </c>
      <c r="B23" s="3" t="s">
        <v>25</v>
      </c>
      <c r="C23" s="4">
        <v>582</v>
      </c>
      <c r="D23" s="4">
        <v>1490</v>
      </c>
      <c r="E23" s="4">
        <v>582</v>
      </c>
      <c r="F23" s="4">
        <v>1490</v>
      </c>
      <c r="G23" s="4">
        <v>582</v>
      </c>
      <c r="H23" s="4">
        <v>1490</v>
      </c>
      <c r="I23" s="4">
        <v>0</v>
      </c>
      <c r="J23" s="4">
        <v>0</v>
      </c>
      <c r="K23" s="27">
        <f t="shared" si="0"/>
        <v>0</v>
      </c>
      <c r="L23" s="27">
        <f t="shared" si="1"/>
        <v>0</v>
      </c>
      <c r="M23" s="4">
        <v>2963</v>
      </c>
      <c r="N23" s="4">
        <v>9570</v>
      </c>
      <c r="O23" s="4">
        <v>920</v>
      </c>
      <c r="P23" s="4">
        <v>918</v>
      </c>
    </row>
    <row r="24" spans="1:16" ht="15" customHeight="1" x14ac:dyDescent="0.25">
      <c r="A24" s="3">
        <v>14</v>
      </c>
      <c r="B24" s="3" t="s">
        <v>26</v>
      </c>
      <c r="C24" s="4">
        <v>411</v>
      </c>
      <c r="D24" s="4">
        <v>726</v>
      </c>
      <c r="E24" s="4">
        <v>64</v>
      </c>
      <c r="F24" s="4">
        <v>102</v>
      </c>
      <c r="G24" s="4">
        <v>64</v>
      </c>
      <c r="H24" s="4">
        <v>102</v>
      </c>
      <c r="I24" s="4">
        <v>311</v>
      </c>
      <c r="J24" s="4">
        <v>604</v>
      </c>
      <c r="K24" s="27">
        <f t="shared" si="0"/>
        <v>36</v>
      </c>
      <c r="L24" s="27">
        <f t="shared" si="1"/>
        <v>20</v>
      </c>
      <c r="M24" s="4">
        <v>762</v>
      </c>
      <c r="N24" s="4">
        <v>1794</v>
      </c>
      <c r="O24" s="4">
        <v>332</v>
      </c>
      <c r="P24" s="4">
        <v>780</v>
      </c>
    </row>
    <row r="25" spans="1:16" ht="15" customHeight="1" x14ac:dyDescent="0.25">
      <c r="A25" s="3">
        <v>15</v>
      </c>
      <c r="B25" s="3" t="s">
        <v>27</v>
      </c>
      <c r="C25" s="4">
        <v>462</v>
      </c>
      <c r="D25" s="4">
        <v>560</v>
      </c>
      <c r="E25" s="4">
        <v>458</v>
      </c>
      <c r="F25" s="4">
        <v>517</v>
      </c>
      <c r="G25" s="4">
        <v>458</v>
      </c>
      <c r="H25" s="4">
        <v>400</v>
      </c>
      <c r="I25" s="4">
        <v>4</v>
      </c>
      <c r="J25" s="4">
        <v>43</v>
      </c>
      <c r="K25" s="27">
        <f t="shared" si="0"/>
        <v>0</v>
      </c>
      <c r="L25" s="27">
        <f t="shared" si="1"/>
        <v>0</v>
      </c>
      <c r="M25" s="4">
        <v>13623</v>
      </c>
      <c r="N25" s="4">
        <v>13278</v>
      </c>
      <c r="O25" s="4">
        <v>5142</v>
      </c>
      <c r="P25" s="4">
        <v>6269</v>
      </c>
    </row>
    <row r="26" spans="1:16" ht="15" customHeight="1" x14ac:dyDescent="0.25">
      <c r="A26" s="3">
        <v>16</v>
      </c>
      <c r="B26" s="3" t="s">
        <v>28</v>
      </c>
      <c r="C26" s="4">
        <v>399</v>
      </c>
      <c r="D26" s="4">
        <v>415</v>
      </c>
      <c r="E26" s="4">
        <v>350</v>
      </c>
      <c r="F26" s="4">
        <v>340</v>
      </c>
      <c r="G26" s="4">
        <v>340</v>
      </c>
      <c r="H26" s="4">
        <v>325</v>
      </c>
      <c r="I26" s="4">
        <v>9</v>
      </c>
      <c r="J26" s="4">
        <v>5</v>
      </c>
      <c r="K26" s="27">
        <f t="shared" si="0"/>
        <v>40</v>
      </c>
      <c r="L26" s="27">
        <f t="shared" si="1"/>
        <v>70</v>
      </c>
      <c r="M26" s="4">
        <v>3775</v>
      </c>
      <c r="N26" s="4">
        <v>3215</v>
      </c>
      <c r="O26" s="4">
        <v>955</v>
      </c>
      <c r="P26" s="4">
        <v>675</v>
      </c>
    </row>
    <row r="27" spans="1:16" ht="15" customHeight="1" x14ac:dyDescent="0.25">
      <c r="A27" s="3">
        <v>17</v>
      </c>
      <c r="B27" s="3" t="s">
        <v>29</v>
      </c>
      <c r="C27" s="4">
        <v>2820</v>
      </c>
      <c r="D27" s="4">
        <v>2825</v>
      </c>
      <c r="E27" s="4">
        <v>2796</v>
      </c>
      <c r="F27" s="4">
        <v>2463</v>
      </c>
      <c r="G27" s="4">
        <v>2259</v>
      </c>
      <c r="H27" s="4">
        <v>2296</v>
      </c>
      <c r="I27" s="4">
        <v>0</v>
      </c>
      <c r="J27" s="4">
        <v>0</v>
      </c>
      <c r="K27" s="27">
        <f t="shared" si="0"/>
        <v>24</v>
      </c>
      <c r="L27" s="27">
        <f t="shared" si="1"/>
        <v>362</v>
      </c>
      <c r="M27" s="4">
        <v>10256</v>
      </c>
      <c r="N27" s="4">
        <v>10352</v>
      </c>
      <c r="O27" s="4">
        <v>1329</v>
      </c>
      <c r="P27" s="4">
        <v>2121</v>
      </c>
    </row>
    <row r="28" spans="1:16" ht="15" customHeight="1" x14ac:dyDescent="0.25">
      <c r="A28" s="3">
        <v>18</v>
      </c>
      <c r="B28" s="3" t="s">
        <v>30</v>
      </c>
      <c r="C28" s="4">
        <v>4218</v>
      </c>
      <c r="D28" s="4">
        <v>5801.04</v>
      </c>
      <c r="E28" s="4">
        <v>3892</v>
      </c>
      <c r="F28" s="4">
        <v>5162.2299999999996</v>
      </c>
      <c r="G28" s="4">
        <v>3879</v>
      </c>
      <c r="H28" s="4">
        <v>4789.9799999999996</v>
      </c>
      <c r="I28" s="4">
        <v>311</v>
      </c>
      <c r="J28" s="4">
        <v>566</v>
      </c>
      <c r="K28" s="27">
        <f t="shared" si="0"/>
        <v>15</v>
      </c>
      <c r="L28" s="27">
        <f t="shared" si="1"/>
        <v>72.8100000000004</v>
      </c>
      <c r="M28" s="4">
        <v>18571</v>
      </c>
      <c r="N28" s="4">
        <v>15390.02</v>
      </c>
      <c r="O28" s="4">
        <v>3228</v>
      </c>
      <c r="P28" s="4">
        <v>1722.71</v>
      </c>
    </row>
    <row r="29" spans="1:16" ht="15" customHeight="1" x14ac:dyDescent="0.25">
      <c r="A29" s="3">
        <v>19</v>
      </c>
      <c r="B29" s="3" t="s">
        <v>31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27">
        <f t="shared" si="0"/>
        <v>0</v>
      </c>
      <c r="L29" s="27">
        <f t="shared" si="1"/>
        <v>0</v>
      </c>
      <c r="M29" s="4">
        <v>86</v>
      </c>
      <c r="N29" s="4">
        <v>151</v>
      </c>
      <c r="O29" s="4">
        <v>0</v>
      </c>
      <c r="P29" s="4">
        <v>0</v>
      </c>
    </row>
    <row r="30" spans="1:16" ht="15" customHeight="1" x14ac:dyDescent="0.25">
      <c r="A30" s="3">
        <v>20</v>
      </c>
      <c r="B30" s="3" t="s">
        <v>32</v>
      </c>
      <c r="C30" s="4">
        <v>36</v>
      </c>
      <c r="D30" s="4">
        <v>88</v>
      </c>
      <c r="E30" s="4">
        <v>36</v>
      </c>
      <c r="F30" s="4">
        <v>88</v>
      </c>
      <c r="G30" s="4">
        <v>36</v>
      </c>
      <c r="H30" s="4">
        <v>88</v>
      </c>
      <c r="I30" s="4">
        <v>0</v>
      </c>
      <c r="J30" s="4">
        <v>0</v>
      </c>
      <c r="K30" s="27">
        <f t="shared" si="0"/>
        <v>0</v>
      </c>
      <c r="L30" s="27">
        <f t="shared" si="1"/>
        <v>0</v>
      </c>
      <c r="M30" s="4">
        <v>0</v>
      </c>
      <c r="N30" s="4">
        <v>0</v>
      </c>
      <c r="O30" s="4">
        <v>0</v>
      </c>
      <c r="P30" s="4">
        <v>0</v>
      </c>
    </row>
    <row r="31" spans="1:16" ht="15" customHeight="1" thickBot="1" x14ac:dyDescent="0.3">
      <c r="A31" s="18">
        <v>21</v>
      </c>
      <c r="B31" s="18" t="s">
        <v>33</v>
      </c>
      <c r="C31" s="19">
        <v>3</v>
      </c>
      <c r="D31" s="19">
        <v>8.5</v>
      </c>
      <c r="E31" s="19">
        <v>3</v>
      </c>
      <c r="F31" s="19">
        <v>8</v>
      </c>
      <c r="G31" s="19">
        <v>3</v>
      </c>
      <c r="H31" s="19">
        <v>8</v>
      </c>
      <c r="I31" s="19">
        <v>0</v>
      </c>
      <c r="J31" s="19">
        <v>1</v>
      </c>
      <c r="K31" s="28">
        <f t="shared" si="0"/>
        <v>0</v>
      </c>
      <c r="L31" s="28">
        <f t="shared" si="1"/>
        <v>-0.5</v>
      </c>
      <c r="M31" s="19">
        <v>3</v>
      </c>
      <c r="N31" s="19">
        <v>5</v>
      </c>
      <c r="O31" s="19">
        <v>0</v>
      </c>
      <c r="P31" s="19">
        <v>0</v>
      </c>
    </row>
    <row r="32" spans="1:16" ht="15" customHeight="1" thickBot="1" x14ac:dyDescent="0.3">
      <c r="A32" s="29"/>
      <c r="B32" s="30" t="s">
        <v>34</v>
      </c>
      <c r="C32" s="31">
        <f>SUM(C11:C31)</f>
        <v>21078</v>
      </c>
      <c r="D32" s="31">
        <f t="shared" ref="D32:P32" si="2">SUM(D11:D31)</f>
        <v>29218.690000000002</v>
      </c>
      <c r="E32" s="31">
        <f t="shared" si="2"/>
        <v>19251</v>
      </c>
      <c r="F32" s="31">
        <f t="shared" si="2"/>
        <v>25454.38</v>
      </c>
      <c r="G32" s="31">
        <f t="shared" si="2"/>
        <v>16189</v>
      </c>
      <c r="H32" s="31">
        <f t="shared" si="2"/>
        <v>19897.129999999997</v>
      </c>
      <c r="I32" s="31">
        <f t="shared" si="2"/>
        <v>1354</v>
      </c>
      <c r="J32" s="31">
        <f t="shared" si="2"/>
        <v>2355</v>
      </c>
      <c r="K32" s="31">
        <f t="shared" si="2"/>
        <v>473</v>
      </c>
      <c r="L32" s="31">
        <f t="shared" si="2"/>
        <v>1409.3100000000004</v>
      </c>
      <c r="M32" s="31">
        <f t="shared" si="2"/>
        <v>181608</v>
      </c>
      <c r="N32" s="31">
        <f t="shared" si="2"/>
        <v>233849.52</v>
      </c>
      <c r="O32" s="31">
        <f t="shared" si="2"/>
        <v>26022</v>
      </c>
      <c r="P32" s="32">
        <f t="shared" si="2"/>
        <v>23637.71</v>
      </c>
    </row>
    <row r="33" spans="1:16" ht="15" customHeight="1" x14ac:dyDescent="0.25">
      <c r="A33" s="22">
        <v>22</v>
      </c>
      <c r="B33" s="22" t="s">
        <v>35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33">
        <f t="shared" si="0"/>
        <v>0</v>
      </c>
      <c r="L33" s="33">
        <f t="shared" si="1"/>
        <v>0</v>
      </c>
      <c r="M33" s="23">
        <v>15</v>
      </c>
      <c r="N33" s="23">
        <v>16</v>
      </c>
      <c r="O33" s="23">
        <v>0</v>
      </c>
      <c r="P33" s="23">
        <v>0</v>
      </c>
    </row>
    <row r="34" spans="1:16" ht="15" customHeight="1" x14ac:dyDescent="0.25">
      <c r="A34" s="3">
        <v>23</v>
      </c>
      <c r="B34" s="3" t="s">
        <v>36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27">
        <f t="shared" si="0"/>
        <v>0</v>
      </c>
      <c r="L34" s="27">
        <f t="shared" si="1"/>
        <v>0</v>
      </c>
      <c r="M34" s="4">
        <v>0</v>
      </c>
      <c r="N34" s="4">
        <v>0</v>
      </c>
      <c r="O34" s="4">
        <v>0</v>
      </c>
      <c r="P34" s="4">
        <v>0</v>
      </c>
    </row>
    <row r="35" spans="1:16" ht="15" customHeight="1" x14ac:dyDescent="0.25">
      <c r="A35" s="3">
        <v>24</v>
      </c>
      <c r="B35" s="3" t="s">
        <v>37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27">
        <f t="shared" si="0"/>
        <v>0</v>
      </c>
      <c r="L35" s="27">
        <f t="shared" si="1"/>
        <v>0</v>
      </c>
      <c r="M35" s="4">
        <v>242</v>
      </c>
      <c r="N35" s="4">
        <v>149</v>
      </c>
      <c r="O35" s="4">
        <v>15</v>
      </c>
      <c r="P35" s="4">
        <v>38</v>
      </c>
    </row>
    <row r="36" spans="1:16" ht="15" customHeight="1" x14ac:dyDescent="0.25">
      <c r="A36" s="3">
        <v>25</v>
      </c>
      <c r="B36" s="3" t="s">
        <v>38</v>
      </c>
      <c r="C36" s="4">
        <v>4</v>
      </c>
      <c r="D36" s="4">
        <v>24</v>
      </c>
      <c r="E36" s="4">
        <v>0</v>
      </c>
      <c r="F36" s="4">
        <v>0</v>
      </c>
      <c r="G36" s="4">
        <v>3</v>
      </c>
      <c r="H36" s="4">
        <v>21</v>
      </c>
      <c r="I36" s="4">
        <v>0</v>
      </c>
      <c r="J36" s="4">
        <v>0</v>
      </c>
      <c r="K36" s="27">
        <f t="shared" si="0"/>
        <v>4</v>
      </c>
      <c r="L36" s="27">
        <f t="shared" si="1"/>
        <v>24</v>
      </c>
      <c r="M36" s="4">
        <v>48</v>
      </c>
      <c r="N36" s="4">
        <v>49</v>
      </c>
      <c r="O36" s="4">
        <v>6</v>
      </c>
      <c r="P36" s="4">
        <v>2</v>
      </c>
    </row>
    <row r="37" spans="1:16" ht="15" customHeight="1" x14ac:dyDescent="0.25">
      <c r="A37" s="3">
        <v>26</v>
      </c>
      <c r="B37" s="3" t="s">
        <v>39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27">
        <f t="shared" si="0"/>
        <v>0</v>
      </c>
      <c r="L37" s="27">
        <f t="shared" si="1"/>
        <v>0</v>
      </c>
      <c r="M37" s="4">
        <v>200</v>
      </c>
      <c r="N37" s="4">
        <v>270</v>
      </c>
      <c r="O37" s="4">
        <v>20</v>
      </c>
      <c r="P37" s="4">
        <v>27</v>
      </c>
    </row>
    <row r="38" spans="1:16" ht="15" customHeight="1" thickBot="1" x14ac:dyDescent="0.3">
      <c r="A38" s="18">
        <v>27</v>
      </c>
      <c r="B38" s="18" t="s">
        <v>40</v>
      </c>
      <c r="C38" s="19">
        <v>6178</v>
      </c>
      <c r="D38" s="19">
        <v>14578</v>
      </c>
      <c r="E38" s="19">
        <v>6152</v>
      </c>
      <c r="F38" s="19">
        <v>14010</v>
      </c>
      <c r="G38" s="19">
        <v>5412</v>
      </c>
      <c r="H38" s="19">
        <v>11002</v>
      </c>
      <c r="I38" s="19">
        <v>26</v>
      </c>
      <c r="J38" s="19">
        <v>110</v>
      </c>
      <c r="K38" s="28">
        <f t="shared" si="0"/>
        <v>0</v>
      </c>
      <c r="L38" s="28">
        <f t="shared" si="1"/>
        <v>458</v>
      </c>
      <c r="M38" s="19">
        <v>189298</v>
      </c>
      <c r="N38" s="19">
        <v>126125</v>
      </c>
      <c r="O38" s="19">
        <v>98545</v>
      </c>
      <c r="P38" s="19">
        <v>60224</v>
      </c>
    </row>
    <row r="39" spans="1:16" ht="15" customHeight="1" thickBot="1" x14ac:dyDescent="0.3">
      <c r="A39" s="29"/>
      <c r="B39" s="30" t="s">
        <v>34</v>
      </c>
      <c r="C39" s="31">
        <f>SUM(C33:C38)</f>
        <v>6182</v>
      </c>
      <c r="D39" s="31">
        <f t="shared" ref="D39:P39" si="3">SUM(D33:D38)</f>
        <v>14602</v>
      </c>
      <c r="E39" s="31">
        <f t="shared" si="3"/>
        <v>6152</v>
      </c>
      <c r="F39" s="31">
        <f t="shared" si="3"/>
        <v>14010</v>
      </c>
      <c r="G39" s="31">
        <f t="shared" si="3"/>
        <v>5415</v>
      </c>
      <c r="H39" s="31">
        <f t="shared" si="3"/>
        <v>11023</v>
      </c>
      <c r="I39" s="31">
        <f t="shared" si="3"/>
        <v>26</v>
      </c>
      <c r="J39" s="31">
        <f t="shared" si="3"/>
        <v>110</v>
      </c>
      <c r="K39" s="31">
        <f t="shared" si="3"/>
        <v>4</v>
      </c>
      <c r="L39" s="31">
        <f t="shared" si="3"/>
        <v>482</v>
      </c>
      <c r="M39" s="31">
        <f t="shared" si="3"/>
        <v>189803</v>
      </c>
      <c r="N39" s="31">
        <f t="shared" si="3"/>
        <v>126609</v>
      </c>
      <c r="O39" s="31">
        <f t="shared" si="3"/>
        <v>98586</v>
      </c>
      <c r="P39" s="32">
        <f t="shared" si="3"/>
        <v>60291</v>
      </c>
    </row>
    <row r="40" spans="1:16" ht="15" customHeight="1" x14ac:dyDescent="0.25">
      <c r="A40" s="22">
        <v>28</v>
      </c>
      <c r="B40" s="22" t="s">
        <v>41</v>
      </c>
      <c r="C40" s="23">
        <v>15305</v>
      </c>
      <c r="D40" s="23">
        <v>2324.1999999999998</v>
      </c>
      <c r="E40" s="23">
        <v>15305</v>
      </c>
      <c r="F40" s="23">
        <v>2324.1999999999998</v>
      </c>
      <c r="G40" s="23">
        <v>15305</v>
      </c>
      <c r="H40" s="23">
        <v>2324.1999999999998</v>
      </c>
      <c r="I40" s="23">
        <v>0</v>
      </c>
      <c r="J40" s="23">
        <v>0</v>
      </c>
      <c r="K40" s="33">
        <f t="shared" si="0"/>
        <v>0</v>
      </c>
      <c r="L40" s="33">
        <f t="shared" si="1"/>
        <v>0</v>
      </c>
      <c r="M40" s="23">
        <v>15671</v>
      </c>
      <c r="N40" s="23">
        <v>3066.36</v>
      </c>
      <c r="O40" s="23">
        <v>44</v>
      </c>
      <c r="P40" s="23">
        <v>30.78</v>
      </c>
    </row>
    <row r="41" spans="1:16" ht="15" customHeight="1" x14ac:dyDescent="0.25">
      <c r="A41" s="3">
        <v>29</v>
      </c>
      <c r="B41" s="3" t="s">
        <v>42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27">
        <f t="shared" si="0"/>
        <v>0</v>
      </c>
      <c r="L41" s="27">
        <f t="shared" si="1"/>
        <v>0</v>
      </c>
      <c r="M41" s="4">
        <v>0</v>
      </c>
      <c r="N41" s="4">
        <v>0</v>
      </c>
      <c r="O41" s="4">
        <v>0</v>
      </c>
      <c r="P41" s="4">
        <v>0</v>
      </c>
    </row>
    <row r="42" spans="1:16" ht="15" customHeight="1" x14ac:dyDescent="0.25">
      <c r="A42" s="3">
        <v>30</v>
      </c>
      <c r="B42" s="3" t="s">
        <v>43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27">
        <f t="shared" si="0"/>
        <v>0</v>
      </c>
      <c r="L42" s="27">
        <f t="shared" si="1"/>
        <v>0</v>
      </c>
      <c r="M42" s="4">
        <v>0</v>
      </c>
      <c r="N42" s="4">
        <v>0</v>
      </c>
      <c r="O42" s="4">
        <v>0</v>
      </c>
      <c r="P42" s="4">
        <v>0</v>
      </c>
    </row>
    <row r="43" spans="1:16" ht="15" customHeight="1" x14ac:dyDescent="0.25">
      <c r="A43" s="3">
        <v>31</v>
      </c>
      <c r="B43" s="3" t="s">
        <v>44</v>
      </c>
      <c r="C43" s="4">
        <v>477</v>
      </c>
      <c r="D43" s="4">
        <v>972</v>
      </c>
      <c r="E43" s="4">
        <v>477</v>
      </c>
      <c r="F43" s="4">
        <v>972</v>
      </c>
      <c r="G43" s="4">
        <v>477</v>
      </c>
      <c r="H43" s="4">
        <v>972</v>
      </c>
      <c r="I43" s="4">
        <v>0</v>
      </c>
      <c r="J43" s="4">
        <v>0</v>
      </c>
      <c r="K43" s="27">
        <f t="shared" si="0"/>
        <v>0</v>
      </c>
      <c r="L43" s="27">
        <f t="shared" si="1"/>
        <v>0</v>
      </c>
      <c r="M43" s="4">
        <v>4342</v>
      </c>
      <c r="N43" s="4">
        <v>9919</v>
      </c>
      <c r="O43" s="4">
        <v>335</v>
      </c>
      <c r="P43" s="4">
        <v>456</v>
      </c>
    </row>
    <row r="44" spans="1:16" ht="15" customHeight="1" x14ac:dyDescent="0.25">
      <c r="A44" s="3">
        <v>32</v>
      </c>
      <c r="B44" s="3" t="s">
        <v>45</v>
      </c>
      <c r="C44" s="4">
        <v>11206</v>
      </c>
      <c r="D44" s="4">
        <v>11085.74</v>
      </c>
      <c r="E44" s="4">
        <v>11206</v>
      </c>
      <c r="F44" s="4">
        <v>11085.74</v>
      </c>
      <c r="G44" s="4">
        <v>11206</v>
      </c>
      <c r="H44" s="4">
        <v>11085.74</v>
      </c>
      <c r="I44" s="4">
        <v>0</v>
      </c>
      <c r="J44" s="4">
        <v>0</v>
      </c>
      <c r="K44" s="27">
        <f t="shared" si="0"/>
        <v>0</v>
      </c>
      <c r="L44" s="27">
        <f t="shared" si="1"/>
        <v>0</v>
      </c>
      <c r="M44" s="4">
        <v>11206</v>
      </c>
      <c r="N44" s="4">
        <v>11085.74</v>
      </c>
      <c r="O44" s="4">
        <v>0</v>
      </c>
      <c r="P44" s="4">
        <v>0</v>
      </c>
    </row>
    <row r="45" spans="1:16" ht="15" customHeight="1" x14ac:dyDescent="0.25">
      <c r="A45" s="3">
        <v>33</v>
      </c>
      <c r="B45" s="3" t="s">
        <v>46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27">
        <f t="shared" si="0"/>
        <v>0</v>
      </c>
      <c r="L45" s="27">
        <f t="shared" si="1"/>
        <v>0</v>
      </c>
      <c r="M45" s="4">
        <v>0</v>
      </c>
      <c r="N45" s="4">
        <v>0</v>
      </c>
      <c r="O45" s="4">
        <v>0</v>
      </c>
      <c r="P45" s="4">
        <v>0</v>
      </c>
    </row>
    <row r="46" spans="1:16" ht="15" customHeight="1" x14ac:dyDescent="0.25">
      <c r="A46" s="3">
        <v>34</v>
      </c>
      <c r="B46" s="3" t="s">
        <v>47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27">
        <f t="shared" si="0"/>
        <v>0</v>
      </c>
      <c r="L46" s="27">
        <f t="shared" si="1"/>
        <v>0</v>
      </c>
      <c r="M46" s="4">
        <v>0</v>
      </c>
      <c r="N46" s="4">
        <v>0</v>
      </c>
      <c r="O46" s="4">
        <v>0</v>
      </c>
      <c r="P46" s="4">
        <v>0</v>
      </c>
    </row>
    <row r="47" spans="1:16" ht="15" customHeight="1" x14ac:dyDescent="0.25">
      <c r="A47" s="3">
        <v>35</v>
      </c>
      <c r="B47" s="3" t="s">
        <v>48</v>
      </c>
      <c r="C47" s="4">
        <v>5</v>
      </c>
      <c r="D47" s="4">
        <v>25</v>
      </c>
      <c r="E47" s="4">
        <v>3</v>
      </c>
      <c r="F47" s="4">
        <v>15</v>
      </c>
      <c r="G47" s="4">
        <v>3</v>
      </c>
      <c r="H47" s="4">
        <v>15</v>
      </c>
      <c r="I47" s="4">
        <v>0</v>
      </c>
      <c r="J47" s="4">
        <v>0</v>
      </c>
      <c r="K47" s="27">
        <f t="shared" si="0"/>
        <v>2</v>
      </c>
      <c r="L47" s="27">
        <f t="shared" si="1"/>
        <v>10</v>
      </c>
      <c r="M47" s="4">
        <v>84</v>
      </c>
      <c r="N47" s="4">
        <v>296.73</v>
      </c>
      <c r="O47" s="4">
        <v>0</v>
      </c>
      <c r="P47" s="4">
        <v>0</v>
      </c>
    </row>
    <row r="48" spans="1:16" ht="15" customHeight="1" x14ac:dyDescent="0.25">
      <c r="A48" s="3">
        <v>36</v>
      </c>
      <c r="B48" s="3" t="s">
        <v>49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27">
        <f t="shared" si="0"/>
        <v>0</v>
      </c>
      <c r="L48" s="27">
        <f t="shared" si="1"/>
        <v>0</v>
      </c>
      <c r="M48" s="4">
        <v>0</v>
      </c>
      <c r="N48" s="4">
        <v>0</v>
      </c>
      <c r="O48" s="4">
        <v>0</v>
      </c>
      <c r="P48" s="4">
        <v>0</v>
      </c>
    </row>
    <row r="49" spans="1:16" ht="15" customHeight="1" x14ac:dyDescent="0.25">
      <c r="A49" s="3">
        <v>37</v>
      </c>
      <c r="B49" s="3" t="s">
        <v>50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27">
        <f t="shared" si="0"/>
        <v>0</v>
      </c>
      <c r="L49" s="27">
        <f t="shared" si="1"/>
        <v>0</v>
      </c>
      <c r="M49" s="4">
        <v>0</v>
      </c>
      <c r="N49" s="4">
        <v>0</v>
      </c>
      <c r="O49" s="4">
        <v>0</v>
      </c>
      <c r="P49" s="4">
        <v>0</v>
      </c>
    </row>
    <row r="50" spans="1:16" s="16" customFormat="1" ht="15" customHeight="1" x14ac:dyDescent="0.25">
      <c r="A50" s="12">
        <v>38</v>
      </c>
      <c r="B50" s="12" t="s">
        <v>51</v>
      </c>
      <c r="C50" s="14">
        <v>2</v>
      </c>
      <c r="D50" s="14">
        <v>0.4</v>
      </c>
      <c r="E50" s="14">
        <v>2</v>
      </c>
      <c r="F50" s="14">
        <v>0.5</v>
      </c>
      <c r="G50" s="14">
        <v>2</v>
      </c>
      <c r="H50" s="14">
        <v>0.3</v>
      </c>
      <c r="I50" s="14">
        <v>0</v>
      </c>
      <c r="J50" s="14">
        <v>0</v>
      </c>
      <c r="K50" s="27">
        <f t="shared" si="0"/>
        <v>0</v>
      </c>
      <c r="L50" s="27">
        <f t="shared" si="1"/>
        <v>-9.9999999999999978E-2</v>
      </c>
      <c r="M50" s="14">
        <v>11</v>
      </c>
      <c r="N50" s="14">
        <v>5.96</v>
      </c>
      <c r="O50" s="14">
        <v>0</v>
      </c>
      <c r="P50" s="14">
        <v>0</v>
      </c>
    </row>
    <row r="51" spans="1:16" ht="15" customHeight="1" x14ac:dyDescent="0.25">
      <c r="A51" s="3">
        <v>39</v>
      </c>
      <c r="B51" s="3" t="s">
        <v>52</v>
      </c>
      <c r="C51" s="4">
        <v>12</v>
      </c>
      <c r="D51" s="4">
        <v>26.11</v>
      </c>
      <c r="E51" s="4">
        <v>7</v>
      </c>
      <c r="F51" s="4">
        <v>22.02</v>
      </c>
      <c r="G51" s="4">
        <v>10</v>
      </c>
      <c r="H51" s="4">
        <v>23.34</v>
      </c>
      <c r="I51" s="4">
        <v>3</v>
      </c>
      <c r="J51" s="4">
        <v>2</v>
      </c>
      <c r="K51" s="27">
        <f t="shared" si="0"/>
        <v>2</v>
      </c>
      <c r="L51" s="27">
        <f t="shared" si="1"/>
        <v>2.09</v>
      </c>
      <c r="M51" s="4">
        <v>4</v>
      </c>
      <c r="N51" s="4">
        <v>11.35</v>
      </c>
      <c r="O51" s="4">
        <v>0</v>
      </c>
      <c r="P51" s="4">
        <v>0</v>
      </c>
    </row>
    <row r="52" spans="1:16" ht="15" customHeight="1" x14ac:dyDescent="0.25">
      <c r="A52" s="3">
        <v>40</v>
      </c>
      <c r="B52" s="3" t="s">
        <v>53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27">
        <f t="shared" si="0"/>
        <v>0</v>
      </c>
      <c r="L52" s="27">
        <f t="shared" si="1"/>
        <v>0</v>
      </c>
      <c r="M52" s="4">
        <v>0</v>
      </c>
      <c r="N52" s="4">
        <v>0</v>
      </c>
      <c r="O52" s="4">
        <v>0</v>
      </c>
      <c r="P52" s="4">
        <v>0</v>
      </c>
    </row>
    <row r="53" spans="1:16" ht="15" customHeight="1" x14ac:dyDescent="0.25">
      <c r="A53" s="3">
        <v>41</v>
      </c>
      <c r="B53" s="3" t="s">
        <v>54</v>
      </c>
      <c r="C53" s="4">
        <v>15584</v>
      </c>
      <c r="D53" s="4">
        <v>2871.32</v>
      </c>
      <c r="E53" s="4">
        <v>15584</v>
      </c>
      <c r="F53" s="4">
        <v>2871.32</v>
      </c>
      <c r="G53" s="4">
        <v>15584</v>
      </c>
      <c r="H53" s="4">
        <v>2871.32</v>
      </c>
      <c r="I53" s="4">
        <v>0</v>
      </c>
      <c r="J53" s="4">
        <v>0</v>
      </c>
      <c r="K53" s="27">
        <f t="shared" si="0"/>
        <v>0</v>
      </c>
      <c r="L53" s="27">
        <f t="shared" si="1"/>
        <v>0</v>
      </c>
      <c r="M53" s="4">
        <v>22272</v>
      </c>
      <c r="N53" s="4">
        <v>2448</v>
      </c>
      <c r="O53" s="4">
        <v>0</v>
      </c>
      <c r="P53" s="4">
        <v>0</v>
      </c>
    </row>
    <row r="54" spans="1:16" ht="15" customHeight="1" x14ac:dyDescent="0.25">
      <c r="A54" s="3">
        <v>42</v>
      </c>
      <c r="B54" s="3" t="s">
        <v>55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27">
        <f t="shared" si="0"/>
        <v>0</v>
      </c>
      <c r="L54" s="27">
        <f t="shared" si="1"/>
        <v>0</v>
      </c>
      <c r="M54" s="4">
        <v>0</v>
      </c>
      <c r="N54" s="4">
        <v>0</v>
      </c>
      <c r="O54" s="4">
        <v>0</v>
      </c>
      <c r="P54" s="4">
        <v>0</v>
      </c>
    </row>
    <row r="55" spans="1:16" ht="15" customHeight="1" x14ac:dyDescent="0.25">
      <c r="A55" s="3">
        <v>43</v>
      </c>
      <c r="B55" s="3" t="s">
        <v>56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27">
        <f t="shared" si="0"/>
        <v>0</v>
      </c>
      <c r="L55" s="27">
        <f t="shared" si="1"/>
        <v>0</v>
      </c>
      <c r="M55" s="4">
        <v>8</v>
      </c>
      <c r="N55" s="4">
        <v>15.47</v>
      </c>
      <c r="O55" s="4">
        <v>1</v>
      </c>
      <c r="P55" s="4">
        <v>1.87</v>
      </c>
    </row>
    <row r="56" spans="1:16" ht="15" customHeight="1" x14ac:dyDescent="0.25">
      <c r="A56" s="3">
        <v>44</v>
      </c>
      <c r="B56" s="3" t="s">
        <v>57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27">
        <f t="shared" si="0"/>
        <v>0</v>
      </c>
      <c r="L56" s="27">
        <f t="shared" si="1"/>
        <v>0</v>
      </c>
      <c r="M56" s="4">
        <v>0</v>
      </c>
      <c r="N56" s="4">
        <v>0</v>
      </c>
      <c r="O56" s="4">
        <v>0</v>
      </c>
      <c r="P56" s="4">
        <v>0</v>
      </c>
    </row>
    <row r="57" spans="1:16" ht="15" customHeight="1" x14ac:dyDescent="0.25">
      <c r="A57" s="3">
        <v>45</v>
      </c>
      <c r="B57" s="3" t="s">
        <v>58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27">
        <f t="shared" si="0"/>
        <v>0</v>
      </c>
      <c r="L57" s="27">
        <f t="shared" si="1"/>
        <v>0</v>
      </c>
      <c r="M57" s="4">
        <v>0</v>
      </c>
      <c r="N57" s="4">
        <v>0</v>
      </c>
      <c r="O57" s="4">
        <v>0</v>
      </c>
      <c r="P57" s="4">
        <v>0</v>
      </c>
    </row>
    <row r="58" spans="1:16" ht="15" customHeight="1" thickBot="1" x14ac:dyDescent="0.3">
      <c r="A58" s="18">
        <v>46</v>
      </c>
      <c r="B58" s="18" t="s">
        <v>297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28">
        <f t="shared" si="0"/>
        <v>0</v>
      </c>
      <c r="L58" s="28">
        <f t="shared" si="1"/>
        <v>0</v>
      </c>
      <c r="M58" s="19">
        <v>0</v>
      </c>
      <c r="N58" s="19">
        <v>0</v>
      </c>
      <c r="O58" s="19">
        <v>0</v>
      </c>
      <c r="P58" s="19">
        <v>0</v>
      </c>
    </row>
    <row r="59" spans="1:16" ht="15" customHeight="1" thickBot="1" x14ac:dyDescent="0.3">
      <c r="A59" s="29"/>
      <c r="B59" s="30" t="s">
        <v>34</v>
      </c>
      <c r="C59" s="31">
        <f>SUM(C40:C58)</f>
        <v>42591</v>
      </c>
      <c r="D59" s="31">
        <f t="shared" ref="D59:P59" si="4">SUM(D40:D58)</f>
        <v>17304.77</v>
      </c>
      <c r="E59" s="31">
        <f t="shared" si="4"/>
        <v>42584</v>
      </c>
      <c r="F59" s="31">
        <f t="shared" si="4"/>
        <v>17290.78</v>
      </c>
      <c r="G59" s="31">
        <f t="shared" si="4"/>
        <v>42587</v>
      </c>
      <c r="H59" s="31">
        <f t="shared" si="4"/>
        <v>17291.899999999998</v>
      </c>
      <c r="I59" s="31">
        <f t="shared" si="4"/>
        <v>3</v>
      </c>
      <c r="J59" s="31">
        <f t="shared" si="4"/>
        <v>2</v>
      </c>
      <c r="K59" s="31">
        <f t="shared" si="4"/>
        <v>4</v>
      </c>
      <c r="L59" s="31">
        <f t="shared" si="4"/>
        <v>11.99</v>
      </c>
      <c r="M59" s="31">
        <f t="shared" si="4"/>
        <v>53598</v>
      </c>
      <c r="N59" s="31">
        <f t="shared" si="4"/>
        <v>26848.609999999997</v>
      </c>
      <c r="O59" s="31">
        <f t="shared" si="4"/>
        <v>380</v>
      </c>
      <c r="P59" s="32">
        <f t="shared" si="4"/>
        <v>488.65</v>
      </c>
    </row>
    <row r="60" spans="1:16" ht="15" customHeight="1" x14ac:dyDescent="0.25">
      <c r="A60" s="22">
        <v>47</v>
      </c>
      <c r="B60" s="22" t="s">
        <v>59</v>
      </c>
      <c r="C60" s="23">
        <v>3710</v>
      </c>
      <c r="D60" s="23">
        <v>3253</v>
      </c>
      <c r="E60" s="23">
        <v>2858</v>
      </c>
      <c r="F60" s="23">
        <v>2426</v>
      </c>
      <c r="G60" s="23">
        <v>2700</v>
      </c>
      <c r="H60" s="23">
        <v>1510</v>
      </c>
      <c r="I60" s="23">
        <v>852</v>
      </c>
      <c r="J60" s="23">
        <v>812</v>
      </c>
      <c r="K60" s="33">
        <f t="shared" si="0"/>
        <v>0</v>
      </c>
      <c r="L60" s="33">
        <f t="shared" si="1"/>
        <v>15</v>
      </c>
      <c r="M60" s="23">
        <v>36720</v>
      </c>
      <c r="N60" s="23">
        <v>17671</v>
      </c>
      <c r="O60" s="23">
        <v>13602</v>
      </c>
      <c r="P60" s="23">
        <v>4796</v>
      </c>
    </row>
    <row r="61" spans="1:16" ht="15" customHeight="1" x14ac:dyDescent="0.25">
      <c r="A61" s="3">
        <v>48</v>
      </c>
      <c r="B61" s="3" t="s">
        <v>60</v>
      </c>
      <c r="C61" s="4">
        <v>9003</v>
      </c>
      <c r="D61" s="4">
        <v>4748</v>
      </c>
      <c r="E61" s="4">
        <v>8151</v>
      </c>
      <c r="F61" s="4">
        <v>4187</v>
      </c>
      <c r="G61" s="4">
        <v>8151</v>
      </c>
      <c r="H61" s="4">
        <v>4187</v>
      </c>
      <c r="I61" s="4">
        <v>784</v>
      </c>
      <c r="J61" s="4">
        <v>407</v>
      </c>
      <c r="K61" s="27">
        <f t="shared" si="0"/>
        <v>68</v>
      </c>
      <c r="L61" s="27">
        <f t="shared" si="1"/>
        <v>154</v>
      </c>
      <c r="M61" s="4">
        <v>27435</v>
      </c>
      <c r="N61" s="4">
        <v>13759</v>
      </c>
      <c r="O61" s="4">
        <v>6875</v>
      </c>
      <c r="P61" s="4">
        <v>4161</v>
      </c>
    </row>
    <row r="62" spans="1:16" s="16" customFormat="1" ht="15" customHeight="1" thickBot="1" x14ac:dyDescent="0.3">
      <c r="A62" s="84">
        <v>49</v>
      </c>
      <c r="B62" s="84" t="s">
        <v>61</v>
      </c>
      <c r="C62" s="85">
        <v>2500</v>
      </c>
      <c r="D62" s="85">
        <v>1250.1199999999999</v>
      </c>
      <c r="E62" s="85">
        <v>2000</v>
      </c>
      <c r="F62" s="85">
        <v>1200</v>
      </c>
      <c r="G62" s="85">
        <v>2000</v>
      </c>
      <c r="H62" s="85">
        <v>947</v>
      </c>
      <c r="I62" s="85">
        <v>500</v>
      </c>
      <c r="J62" s="85">
        <v>250</v>
      </c>
      <c r="K62" s="28">
        <f t="shared" si="0"/>
        <v>0</v>
      </c>
      <c r="L62" s="28">
        <f t="shared" si="1"/>
        <v>-199.88000000000011</v>
      </c>
      <c r="M62" s="85">
        <v>38037</v>
      </c>
      <c r="N62" s="85">
        <v>37541</v>
      </c>
      <c r="O62" s="85">
        <v>2539</v>
      </c>
      <c r="P62" s="85">
        <v>1989</v>
      </c>
    </row>
    <row r="63" spans="1:16" ht="15" customHeight="1" thickBot="1" x14ac:dyDescent="0.3">
      <c r="A63" s="29"/>
      <c r="B63" s="30" t="s">
        <v>34</v>
      </c>
      <c r="C63" s="31">
        <f>SUM(C60:C62)</f>
        <v>15213</v>
      </c>
      <c r="D63" s="31">
        <f t="shared" ref="D63:P63" si="5">SUM(D60:D62)</f>
        <v>9251.119999999999</v>
      </c>
      <c r="E63" s="31">
        <f t="shared" si="5"/>
        <v>13009</v>
      </c>
      <c r="F63" s="31">
        <f t="shared" si="5"/>
        <v>7813</v>
      </c>
      <c r="G63" s="31">
        <f t="shared" si="5"/>
        <v>12851</v>
      </c>
      <c r="H63" s="31">
        <f t="shared" si="5"/>
        <v>6644</v>
      </c>
      <c r="I63" s="31">
        <f t="shared" si="5"/>
        <v>2136</v>
      </c>
      <c r="J63" s="31">
        <f t="shared" si="5"/>
        <v>1469</v>
      </c>
      <c r="K63" s="31">
        <f t="shared" si="5"/>
        <v>68</v>
      </c>
      <c r="L63" s="31">
        <f t="shared" si="5"/>
        <v>-30.880000000000109</v>
      </c>
      <c r="M63" s="31">
        <f t="shared" si="5"/>
        <v>102192</v>
      </c>
      <c r="N63" s="31">
        <f t="shared" si="5"/>
        <v>68971</v>
      </c>
      <c r="O63" s="31">
        <f t="shared" si="5"/>
        <v>23016</v>
      </c>
      <c r="P63" s="32">
        <f t="shared" si="5"/>
        <v>10946</v>
      </c>
    </row>
    <row r="64" spans="1:16" ht="15" customHeight="1" x14ac:dyDescent="0.25">
      <c r="A64" s="22">
        <v>50</v>
      </c>
      <c r="B64" s="22" t="s">
        <v>62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33">
        <f t="shared" si="0"/>
        <v>0</v>
      </c>
      <c r="L64" s="33">
        <f t="shared" si="1"/>
        <v>0</v>
      </c>
      <c r="M64" s="23">
        <v>0</v>
      </c>
      <c r="N64" s="23">
        <v>0</v>
      </c>
      <c r="O64" s="23">
        <v>0</v>
      </c>
      <c r="P64" s="23">
        <v>0</v>
      </c>
    </row>
    <row r="65" spans="1:16" ht="15" customHeight="1" thickBot="1" x14ac:dyDescent="0.3">
      <c r="A65" s="18">
        <v>51</v>
      </c>
      <c r="B65" s="18" t="s">
        <v>63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28">
        <f t="shared" si="0"/>
        <v>0</v>
      </c>
      <c r="L65" s="28">
        <f t="shared" si="1"/>
        <v>0</v>
      </c>
      <c r="M65" s="19">
        <v>0</v>
      </c>
      <c r="N65" s="19">
        <v>0</v>
      </c>
      <c r="O65" s="19">
        <v>0</v>
      </c>
      <c r="P65" s="19">
        <v>0</v>
      </c>
    </row>
    <row r="66" spans="1:16" ht="15" customHeight="1" thickBot="1" x14ac:dyDescent="0.3">
      <c r="A66" s="29"/>
      <c r="B66" s="30" t="s">
        <v>34</v>
      </c>
      <c r="C66" s="31">
        <f>SUM(C64:C65)</f>
        <v>0</v>
      </c>
      <c r="D66" s="31">
        <f t="shared" ref="D66:P66" si="6">SUM(D64:D65)</f>
        <v>0</v>
      </c>
      <c r="E66" s="31">
        <f t="shared" si="6"/>
        <v>0</v>
      </c>
      <c r="F66" s="31">
        <f t="shared" si="6"/>
        <v>0</v>
      </c>
      <c r="G66" s="31">
        <f t="shared" si="6"/>
        <v>0</v>
      </c>
      <c r="H66" s="31">
        <f t="shared" si="6"/>
        <v>0</v>
      </c>
      <c r="I66" s="31">
        <f t="shared" si="6"/>
        <v>0</v>
      </c>
      <c r="J66" s="31">
        <f t="shared" si="6"/>
        <v>0</v>
      </c>
      <c r="K66" s="31">
        <f t="shared" si="6"/>
        <v>0</v>
      </c>
      <c r="L66" s="31">
        <f t="shared" si="6"/>
        <v>0</v>
      </c>
      <c r="M66" s="31">
        <f t="shared" si="6"/>
        <v>0</v>
      </c>
      <c r="N66" s="31">
        <f t="shared" si="6"/>
        <v>0</v>
      </c>
      <c r="O66" s="31">
        <f t="shared" si="6"/>
        <v>0</v>
      </c>
      <c r="P66" s="32">
        <f t="shared" si="6"/>
        <v>0</v>
      </c>
    </row>
    <row r="67" spans="1:16" ht="15" customHeight="1" thickBot="1" x14ac:dyDescent="0.3">
      <c r="A67" s="276" t="s">
        <v>11</v>
      </c>
      <c r="B67" s="277"/>
      <c r="C67" s="25">
        <f>C66+C63+C59+C39+C32</f>
        <v>85064</v>
      </c>
      <c r="D67" s="25">
        <f t="shared" ref="D67:P67" si="7">D66+D63+D59+D39+D32</f>
        <v>70376.58</v>
      </c>
      <c r="E67" s="25">
        <f t="shared" si="7"/>
        <v>80996</v>
      </c>
      <c r="F67" s="25">
        <f t="shared" si="7"/>
        <v>64568.160000000003</v>
      </c>
      <c r="G67" s="25">
        <f t="shared" si="7"/>
        <v>77042</v>
      </c>
      <c r="H67" s="25">
        <f t="shared" si="7"/>
        <v>54856.029999999992</v>
      </c>
      <c r="I67" s="25">
        <f t="shared" si="7"/>
        <v>3519</v>
      </c>
      <c r="J67" s="25">
        <f t="shared" si="7"/>
        <v>3936</v>
      </c>
      <c r="K67" s="25">
        <f t="shared" si="7"/>
        <v>549</v>
      </c>
      <c r="L67" s="25">
        <f t="shared" si="7"/>
        <v>1872.4200000000003</v>
      </c>
      <c r="M67" s="25">
        <f t="shared" si="7"/>
        <v>527201</v>
      </c>
      <c r="N67" s="25">
        <f t="shared" si="7"/>
        <v>456278.13</v>
      </c>
      <c r="O67" s="25">
        <f t="shared" si="7"/>
        <v>148004</v>
      </c>
      <c r="P67" s="26">
        <f t="shared" si="7"/>
        <v>95363.359999999986</v>
      </c>
    </row>
  </sheetData>
  <mergeCells count="16">
    <mergeCell ref="A1:P1"/>
    <mergeCell ref="A2:P2"/>
    <mergeCell ref="A4:P4"/>
    <mergeCell ref="A5:P5"/>
    <mergeCell ref="A67:B67"/>
    <mergeCell ref="AC6:AP6"/>
    <mergeCell ref="A8:A9"/>
    <mergeCell ref="B8:B9"/>
    <mergeCell ref="C8:D8"/>
    <mergeCell ref="E8:F8"/>
    <mergeCell ref="G8:H8"/>
    <mergeCell ref="I8:J8"/>
    <mergeCell ref="K8:L8"/>
    <mergeCell ref="M8:N8"/>
    <mergeCell ref="O8:P8"/>
    <mergeCell ref="A6:P6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  <legacyDrawing r:id="rId3"/>
  <controls>
    <mc:AlternateContent xmlns:mc="http://schemas.openxmlformats.org/markup-compatibility/2006">
      <mc:Choice Requires="x14">
        <control shapeId="27649" r:id="rId4" name="Control 1">
          <controlPr defaultSize="0" r:id="rId5">
            <anchor moveWithCells="1">
              <from>
                <xdr:col>28</xdr:col>
                <xdr:colOff>0</xdr:colOff>
                <xdr:row>5</xdr:row>
                <xdr:rowOff>0</xdr:rowOff>
              </from>
              <to>
                <xdr:col>29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27649" r:id="rId4" name="Control 1"/>
      </mc:Fallback>
    </mc:AlternateContent>
    <mc:AlternateContent xmlns:mc="http://schemas.openxmlformats.org/markup-compatibility/2006">
      <mc:Choice Requires="x14">
        <control shapeId="27650" r:id="rId6" name="Control 2">
          <controlPr defaultSize="0" r:id="rId5">
            <anchor moveWithCells="1">
              <from>
                <xdr:col>28</xdr:col>
                <xdr:colOff>0</xdr:colOff>
                <xdr:row>39</xdr:row>
                <xdr:rowOff>0</xdr:rowOff>
              </from>
              <to>
                <xdr:col>29</xdr:col>
                <xdr:colOff>76200</xdr:colOff>
                <xdr:row>40</xdr:row>
                <xdr:rowOff>38100</xdr:rowOff>
              </to>
            </anchor>
          </controlPr>
        </control>
      </mc:Choice>
      <mc:Fallback>
        <control shapeId="27650" r:id="rId6" name="Control 2"/>
      </mc:Fallback>
    </mc:AlternateContent>
  </controls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AP67"/>
  <sheetViews>
    <sheetView workbookViewId="0">
      <pane ySplit="9" topLeftCell="A10" activePane="bottomLeft" state="frozen"/>
      <selection pane="bottomLeft" activeCell="S15" sqref="S15"/>
    </sheetView>
  </sheetViews>
  <sheetFormatPr defaultRowHeight="15" x14ac:dyDescent="0.25"/>
  <cols>
    <col min="1" max="1" width="5.7109375" customWidth="1"/>
    <col min="2" max="2" width="27.42578125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</row>
    <row r="2" spans="1:42" ht="15" customHeight="1" thickBot="1" x14ac:dyDescent="0.3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</row>
    <row r="3" spans="1:42" ht="15.75" thickBot="1" x14ac:dyDescent="0.3">
      <c r="A3" s="1"/>
      <c r="P3" s="17" t="s">
        <v>353</v>
      </c>
    </row>
    <row r="4" spans="1:42" ht="15" customHeight="1" x14ac:dyDescent="0.25">
      <c r="A4" s="288" t="s">
        <v>216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</row>
    <row r="6" spans="1:42" ht="15" customHeight="1" x14ac:dyDescent="0.25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8" spans="1:42" ht="30" customHeight="1" x14ac:dyDescent="0.25">
      <c r="A8" s="283" t="s">
        <v>6</v>
      </c>
      <c r="B8" s="283" t="s">
        <v>7</v>
      </c>
      <c r="C8" s="285" t="s">
        <v>209</v>
      </c>
      <c r="D8" s="287"/>
      <c r="E8" s="285" t="s">
        <v>210</v>
      </c>
      <c r="F8" s="287"/>
      <c r="G8" s="285" t="s">
        <v>211</v>
      </c>
      <c r="H8" s="287"/>
      <c r="I8" s="285" t="s">
        <v>212</v>
      </c>
      <c r="J8" s="287"/>
      <c r="K8" s="285" t="s">
        <v>213</v>
      </c>
      <c r="L8" s="287"/>
      <c r="M8" s="285" t="s">
        <v>214</v>
      </c>
      <c r="N8" s="287"/>
      <c r="O8" s="285" t="s">
        <v>215</v>
      </c>
      <c r="P8" s="287"/>
    </row>
    <row r="9" spans="1:42" ht="30" x14ac:dyDescent="0.25">
      <c r="A9" s="284"/>
      <c r="B9" s="284"/>
      <c r="C9" s="2" t="s">
        <v>112</v>
      </c>
      <c r="D9" s="2" t="s">
        <v>95</v>
      </c>
      <c r="E9" s="2" t="s">
        <v>112</v>
      </c>
      <c r="F9" s="2" t="s">
        <v>95</v>
      </c>
      <c r="G9" s="2" t="s">
        <v>112</v>
      </c>
      <c r="H9" s="2" t="s">
        <v>95</v>
      </c>
      <c r="I9" s="2" t="s">
        <v>112</v>
      </c>
      <c r="J9" s="2" t="s">
        <v>95</v>
      </c>
      <c r="K9" s="2" t="s">
        <v>112</v>
      </c>
      <c r="L9" s="2" t="s">
        <v>95</v>
      </c>
      <c r="M9" s="2" t="s">
        <v>112</v>
      </c>
      <c r="N9" s="2" t="s">
        <v>95</v>
      </c>
      <c r="O9" s="2" t="s">
        <v>112</v>
      </c>
      <c r="P9" s="2" t="s">
        <v>95</v>
      </c>
    </row>
    <row r="10" spans="1:42" x14ac:dyDescent="0.25">
      <c r="A10" s="5"/>
      <c r="P10" s="6"/>
    </row>
    <row r="11" spans="1:42" ht="15" customHeight="1" x14ac:dyDescent="0.25">
      <c r="A11" s="3">
        <v>1</v>
      </c>
      <c r="B11" s="3" t="s">
        <v>13</v>
      </c>
      <c r="C11" s="4">
        <v>1423</v>
      </c>
      <c r="D11" s="4">
        <v>1635</v>
      </c>
      <c r="E11" s="4">
        <v>944</v>
      </c>
      <c r="F11" s="4">
        <v>1172</v>
      </c>
      <c r="G11" s="4">
        <v>859</v>
      </c>
      <c r="H11" s="4">
        <v>1179</v>
      </c>
      <c r="I11" s="4">
        <v>370</v>
      </c>
      <c r="J11" s="4">
        <v>444</v>
      </c>
      <c r="K11" s="27">
        <f>C11-E11-I11</f>
        <v>109</v>
      </c>
      <c r="L11" s="27">
        <f>D11-F11-J11</f>
        <v>19</v>
      </c>
      <c r="M11" s="4">
        <v>3883</v>
      </c>
      <c r="N11" s="4">
        <v>3774</v>
      </c>
      <c r="O11" s="4">
        <v>1135</v>
      </c>
      <c r="P11" s="4">
        <v>1130</v>
      </c>
    </row>
    <row r="12" spans="1:42" ht="15" customHeight="1" x14ac:dyDescent="0.25">
      <c r="A12" s="3">
        <v>2</v>
      </c>
      <c r="B12" s="3" t="s">
        <v>14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27">
        <f t="shared" ref="K12:L65" si="0">C12-E12-I12</f>
        <v>0</v>
      </c>
      <c r="L12" s="27">
        <f t="shared" si="0"/>
        <v>0</v>
      </c>
      <c r="M12" s="4">
        <v>0</v>
      </c>
      <c r="N12" s="4">
        <v>0</v>
      </c>
      <c r="O12" s="4">
        <v>0</v>
      </c>
      <c r="P12" s="4">
        <v>0</v>
      </c>
    </row>
    <row r="13" spans="1:42" ht="15" customHeight="1" x14ac:dyDescent="0.25">
      <c r="A13" s="3">
        <v>3</v>
      </c>
      <c r="B13" s="3" t="s">
        <v>15</v>
      </c>
      <c r="C13" s="4">
        <v>228</v>
      </c>
      <c r="D13" s="4">
        <v>359.25</v>
      </c>
      <c r="E13" s="4">
        <v>228</v>
      </c>
      <c r="F13" s="4">
        <v>359.25</v>
      </c>
      <c r="G13" s="4">
        <v>228</v>
      </c>
      <c r="H13" s="4">
        <v>317.25</v>
      </c>
      <c r="I13" s="4">
        <v>0</v>
      </c>
      <c r="J13" s="4">
        <v>0</v>
      </c>
      <c r="K13" s="27">
        <f t="shared" si="0"/>
        <v>0</v>
      </c>
      <c r="L13" s="27">
        <f t="shared" si="0"/>
        <v>0</v>
      </c>
      <c r="M13" s="4">
        <v>1738</v>
      </c>
      <c r="N13" s="4">
        <v>2557.1</v>
      </c>
      <c r="O13" s="4">
        <v>0</v>
      </c>
      <c r="P13" s="4">
        <v>0</v>
      </c>
    </row>
    <row r="14" spans="1:42" ht="15" customHeight="1" x14ac:dyDescent="0.25">
      <c r="A14" s="3">
        <v>4</v>
      </c>
      <c r="B14" s="3" t="s">
        <v>16</v>
      </c>
      <c r="C14" s="4">
        <v>2032</v>
      </c>
      <c r="D14" s="4">
        <v>3036</v>
      </c>
      <c r="E14" s="4">
        <v>2011</v>
      </c>
      <c r="F14" s="4">
        <v>2979</v>
      </c>
      <c r="G14" s="4">
        <v>1954</v>
      </c>
      <c r="H14" s="4">
        <v>1449</v>
      </c>
      <c r="I14" s="4">
        <v>0</v>
      </c>
      <c r="J14" s="4">
        <v>0</v>
      </c>
      <c r="K14" s="27">
        <f t="shared" si="0"/>
        <v>21</v>
      </c>
      <c r="L14" s="27">
        <f t="shared" si="0"/>
        <v>57</v>
      </c>
      <c r="M14" s="4">
        <v>61377</v>
      </c>
      <c r="N14" s="4">
        <v>75682</v>
      </c>
      <c r="O14" s="4">
        <v>7548</v>
      </c>
      <c r="P14" s="4">
        <v>3854</v>
      </c>
    </row>
    <row r="15" spans="1:42" ht="15" customHeight="1" x14ac:dyDescent="0.25">
      <c r="A15" s="3">
        <v>5</v>
      </c>
      <c r="B15" s="3" t="s">
        <v>17</v>
      </c>
      <c r="C15" s="4">
        <v>1528</v>
      </c>
      <c r="D15" s="4">
        <v>1500.52</v>
      </c>
      <c r="E15" s="4">
        <v>1393</v>
      </c>
      <c r="F15" s="4">
        <v>1380.52</v>
      </c>
      <c r="G15" s="4">
        <v>1368</v>
      </c>
      <c r="H15" s="4">
        <v>1325.52</v>
      </c>
      <c r="I15" s="4">
        <v>20</v>
      </c>
      <c r="J15" s="4">
        <v>20</v>
      </c>
      <c r="K15" s="27">
        <f t="shared" si="0"/>
        <v>115</v>
      </c>
      <c r="L15" s="27">
        <f t="shared" si="0"/>
        <v>100</v>
      </c>
      <c r="M15" s="4">
        <v>10678</v>
      </c>
      <c r="N15" s="4">
        <v>15524.83</v>
      </c>
      <c r="O15" s="4">
        <v>1020</v>
      </c>
      <c r="P15" s="4">
        <v>523</v>
      </c>
    </row>
    <row r="16" spans="1:42" ht="15" customHeight="1" x14ac:dyDescent="0.25">
      <c r="A16" s="3">
        <v>6</v>
      </c>
      <c r="B16" s="3" t="s">
        <v>18</v>
      </c>
      <c r="C16" s="4">
        <v>1645</v>
      </c>
      <c r="D16" s="4">
        <v>2301</v>
      </c>
      <c r="E16" s="4">
        <v>1542</v>
      </c>
      <c r="F16" s="4">
        <v>2145</v>
      </c>
      <c r="G16" s="4">
        <v>1542</v>
      </c>
      <c r="H16" s="4">
        <v>2145</v>
      </c>
      <c r="I16" s="4">
        <v>103</v>
      </c>
      <c r="J16" s="4">
        <v>156</v>
      </c>
      <c r="K16" s="27">
        <f t="shared" si="0"/>
        <v>0</v>
      </c>
      <c r="L16" s="27">
        <f t="shared" si="0"/>
        <v>0</v>
      </c>
      <c r="M16" s="4">
        <v>2815</v>
      </c>
      <c r="N16" s="4">
        <v>4818</v>
      </c>
      <c r="O16" s="4">
        <v>654</v>
      </c>
      <c r="P16" s="4">
        <v>354</v>
      </c>
    </row>
    <row r="17" spans="1:16" ht="15" customHeight="1" x14ac:dyDescent="0.25">
      <c r="A17" s="3">
        <v>7</v>
      </c>
      <c r="B17" s="3" t="s">
        <v>19</v>
      </c>
      <c r="C17" s="4">
        <v>2145</v>
      </c>
      <c r="D17" s="4">
        <v>1452</v>
      </c>
      <c r="E17" s="4">
        <v>1799</v>
      </c>
      <c r="F17" s="4">
        <v>1388</v>
      </c>
      <c r="G17" s="4">
        <v>1182</v>
      </c>
      <c r="H17" s="4">
        <v>1001</v>
      </c>
      <c r="I17" s="4">
        <v>159</v>
      </c>
      <c r="J17" s="4">
        <v>51</v>
      </c>
      <c r="K17" s="27">
        <f t="shared" si="0"/>
        <v>187</v>
      </c>
      <c r="L17" s="27">
        <f t="shared" si="0"/>
        <v>13</v>
      </c>
      <c r="M17" s="4">
        <v>37218</v>
      </c>
      <c r="N17" s="4">
        <v>85812</v>
      </c>
      <c r="O17" s="4">
        <v>3111</v>
      </c>
      <c r="P17" s="4">
        <v>2741</v>
      </c>
    </row>
    <row r="18" spans="1:16" ht="15" customHeight="1" x14ac:dyDescent="0.25">
      <c r="A18" s="3">
        <v>8</v>
      </c>
      <c r="B18" s="3" t="s">
        <v>20</v>
      </c>
      <c r="C18" s="4">
        <v>54</v>
      </c>
      <c r="D18" s="4">
        <v>142</v>
      </c>
      <c r="E18" s="4">
        <v>54</v>
      </c>
      <c r="F18" s="4">
        <v>142</v>
      </c>
      <c r="G18" s="4">
        <v>54</v>
      </c>
      <c r="H18" s="4">
        <v>109</v>
      </c>
      <c r="I18" s="4">
        <v>0</v>
      </c>
      <c r="J18" s="4">
        <v>0</v>
      </c>
      <c r="K18" s="27">
        <f t="shared" si="0"/>
        <v>0</v>
      </c>
      <c r="L18" s="27">
        <f t="shared" si="0"/>
        <v>0</v>
      </c>
      <c r="M18" s="4">
        <v>498</v>
      </c>
      <c r="N18" s="4">
        <v>998</v>
      </c>
      <c r="O18" s="4">
        <v>12</v>
      </c>
      <c r="P18" s="4">
        <v>14</v>
      </c>
    </row>
    <row r="19" spans="1:16" ht="15" customHeight="1" x14ac:dyDescent="0.25">
      <c r="A19" s="3">
        <v>9</v>
      </c>
      <c r="B19" s="3" t="s">
        <v>21</v>
      </c>
      <c r="C19" s="4">
        <v>150</v>
      </c>
      <c r="D19" s="4">
        <v>165</v>
      </c>
      <c r="E19" s="4">
        <v>145</v>
      </c>
      <c r="F19" s="4">
        <v>153</v>
      </c>
      <c r="G19" s="4">
        <v>138</v>
      </c>
      <c r="H19" s="4">
        <v>354</v>
      </c>
      <c r="I19" s="4">
        <v>1</v>
      </c>
      <c r="J19" s="4">
        <v>6</v>
      </c>
      <c r="K19" s="27">
        <f t="shared" si="0"/>
        <v>4</v>
      </c>
      <c r="L19" s="27">
        <f t="shared" si="0"/>
        <v>6</v>
      </c>
      <c r="M19" s="4">
        <v>1420</v>
      </c>
      <c r="N19" s="4">
        <v>1548</v>
      </c>
      <c r="O19" s="4">
        <v>496</v>
      </c>
      <c r="P19" s="4">
        <v>540</v>
      </c>
    </row>
    <row r="20" spans="1:16" ht="15" customHeight="1" x14ac:dyDescent="0.25">
      <c r="A20" s="3">
        <v>10</v>
      </c>
      <c r="B20" s="3" t="s">
        <v>22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27">
        <f t="shared" si="0"/>
        <v>0</v>
      </c>
      <c r="L20" s="27">
        <f t="shared" si="0"/>
        <v>0</v>
      </c>
      <c r="M20" s="4">
        <v>0</v>
      </c>
      <c r="N20" s="4">
        <v>314.01</v>
      </c>
      <c r="O20" s="4">
        <v>0</v>
      </c>
      <c r="P20" s="4">
        <v>18.89</v>
      </c>
    </row>
    <row r="21" spans="1:16" ht="15" customHeight="1" x14ac:dyDescent="0.25">
      <c r="A21" s="3">
        <v>11</v>
      </c>
      <c r="B21" s="3" t="s">
        <v>23</v>
      </c>
      <c r="C21" s="4">
        <v>48</v>
      </c>
      <c r="D21" s="4">
        <v>29</v>
      </c>
      <c r="E21" s="4">
        <v>43</v>
      </c>
      <c r="F21" s="4">
        <v>24</v>
      </c>
      <c r="G21" s="4">
        <v>43</v>
      </c>
      <c r="H21" s="4">
        <v>24</v>
      </c>
      <c r="I21" s="4">
        <v>5</v>
      </c>
      <c r="J21" s="4">
        <v>5</v>
      </c>
      <c r="K21" s="27">
        <f t="shared" si="0"/>
        <v>0</v>
      </c>
      <c r="L21" s="27">
        <f t="shared" si="0"/>
        <v>0</v>
      </c>
      <c r="M21" s="4">
        <v>214</v>
      </c>
      <c r="N21" s="4">
        <v>109</v>
      </c>
      <c r="O21" s="4">
        <v>29</v>
      </c>
      <c r="P21" s="4">
        <v>18</v>
      </c>
    </row>
    <row r="22" spans="1:16" ht="15" customHeight="1" x14ac:dyDescent="0.25">
      <c r="A22" s="3">
        <v>12</v>
      </c>
      <c r="B22" s="3" t="s">
        <v>24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27">
        <f t="shared" si="0"/>
        <v>0</v>
      </c>
      <c r="L22" s="27">
        <f t="shared" si="0"/>
        <v>0</v>
      </c>
      <c r="M22" s="4">
        <v>839</v>
      </c>
      <c r="N22" s="4">
        <v>1049.2</v>
      </c>
      <c r="O22" s="4">
        <v>0</v>
      </c>
      <c r="P22" s="4">
        <v>0</v>
      </c>
    </row>
    <row r="23" spans="1:16" ht="15" customHeight="1" x14ac:dyDescent="0.25">
      <c r="A23" s="3">
        <v>13</v>
      </c>
      <c r="B23" s="3" t="s">
        <v>25</v>
      </c>
      <c r="C23" s="4">
        <v>417</v>
      </c>
      <c r="D23" s="4">
        <v>852</v>
      </c>
      <c r="E23" s="4">
        <v>417</v>
      </c>
      <c r="F23" s="4">
        <v>852</v>
      </c>
      <c r="G23" s="4">
        <v>417</v>
      </c>
      <c r="H23" s="4">
        <v>370</v>
      </c>
      <c r="I23" s="4">
        <v>0</v>
      </c>
      <c r="J23" s="4">
        <v>0</v>
      </c>
      <c r="K23" s="27">
        <f t="shared" si="0"/>
        <v>0</v>
      </c>
      <c r="L23" s="27">
        <f t="shared" si="0"/>
        <v>0</v>
      </c>
      <c r="M23" s="4">
        <v>1227</v>
      </c>
      <c r="N23" s="4">
        <v>8187</v>
      </c>
      <c r="O23" s="4">
        <v>280</v>
      </c>
      <c r="P23" s="4">
        <v>273</v>
      </c>
    </row>
    <row r="24" spans="1:16" ht="15" customHeight="1" x14ac:dyDescent="0.25">
      <c r="A24" s="3">
        <v>14</v>
      </c>
      <c r="B24" s="3" t="s">
        <v>26</v>
      </c>
      <c r="C24" s="4">
        <v>8</v>
      </c>
      <c r="D24" s="4">
        <v>4.8099999999999996</v>
      </c>
      <c r="E24" s="4">
        <v>6</v>
      </c>
      <c r="F24" s="4">
        <v>3.81</v>
      </c>
      <c r="G24" s="4">
        <v>6</v>
      </c>
      <c r="H24" s="4">
        <v>3.81</v>
      </c>
      <c r="I24" s="4">
        <v>2</v>
      </c>
      <c r="J24" s="4">
        <v>1</v>
      </c>
      <c r="K24" s="27">
        <f t="shared" si="0"/>
        <v>0</v>
      </c>
      <c r="L24" s="27">
        <f t="shared" si="0"/>
        <v>0</v>
      </c>
      <c r="M24" s="4">
        <v>60</v>
      </c>
      <c r="N24" s="4">
        <v>15.17</v>
      </c>
      <c r="O24" s="4">
        <v>49</v>
      </c>
      <c r="P24" s="4">
        <v>7.77</v>
      </c>
    </row>
    <row r="25" spans="1:16" ht="15" customHeight="1" x14ac:dyDescent="0.25">
      <c r="A25" s="3">
        <v>15</v>
      </c>
      <c r="B25" s="3" t="s">
        <v>27</v>
      </c>
      <c r="C25" s="4">
        <v>322</v>
      </c>
      <c r="D25" s="4">
        <v>451</v>
      </c>
      <c r="E25" s="4">
        <v>305</v>
      </c>
      <c r="F25" s="4">
        <v>416</v>
      </c>
      <c r="G25" s="4">
        <v>305</v>
      </c>
      <c r="H25" s="4">
        <v>291</v>
      </c>
      <c r="I25" s="4">
        <v>17</v>
      </c>
      <c r="J25" s="4">
        <v>35</v>
      </c>
      <c r="K25" s="27">
        <f t="shared" si="0"/>
        <v>0</v>
      </c>
      <c r="L25" s="27">
        <f t="shared" si="0"/>
        <v>0</v>
      </c>
      <c r="M25" s="4">
        <v>11121</v>
      </c>
      <c r="N25" s="4">
        <v>11914</v>
      </c>
      <c r="O25" s="4">
        <v>2848</v>
      </c>
      <c r="P25" s="4">
        <v>4697</v>
      </c>
    </row>
    <row r="26" spans="1:16" ht="15" customHeight="1" x14ac:dyDescent="0.25">
      <c r="A26" s="3">
        <v>16</v>
      </c>
      <c r="B26" s="3" t="s">
        <v>28</v>
      </c>
      <c r="C26" s="4">
        <v>375</v>
      </c>
      <c r="D26" s="4">
        <v>390</v>
      </c>
      <c r="E26" s="4">
        <v>350</v>
      </c>
      <c r="F26" s="4">
        <v>320</v>
      </c>
      <c r="G26" s="4">
        <v>310</v>
      </c>
      <c r="H26" s="4">
        <v>300</v>
      </c>
      <c r="I26" s="4">
        <v>0</v>
      </c>
      <c r="J26" s="4">
        <v>0</v>
      </c>
      <c r="K26" s="27">
        <f t="shared" si="0"/>
        <v>25</v>
      </c>
      <c r="L26" s="27">
        <f t="shared" si="0"/>
        <v>70</v>
      </c>
      <c r="M26" s="4">
        <v>2280</v>
      </c>
      <c r="N26" s="4">
        <v>2775</v>
      </c>
      <c r="O26" s="4">
        <v>835</v>
      </c>
      <c r="P26" s="4">
        <v>1000</v>
      </c>
    </row>
    <row r="27" spans="1:16" ht="15" customHeight="1" x14ac:dyDescent="0.25">
      <c r="A27" s="3">
        <v>17</v>
      </c>
      <c r="B27" s="3" t="s">
        <v>29</v>
      </c>
      <c r="C27" s="4">
        <v>426</v>
      </c>
      <c r="D27" s="4">
        <v>326</v>
      </c>
      <c r="E27" s="4">
        <v>401</v>
      </c>
      <c r="F27" s="4">
        <v>323</v>
      </c>
      <c r="G27" s="4">
        <v>368</v>
      </c>
      <c r="H27" s="4">
        <v>269</v>
      </c>
      <c r="I27" s="4">
        <v>0</v>
      </c>
      <c r="J27" s="4">
        <v>0</v>
      </c>
      <c r="K27" s="27">
        <f t="shared" si="0"/>
        <v>25</v>
      </c>
      <c r="L27" s="27">
        <f t="shared" si="0"/>
        <v>3</v>
      </c>
      <c r="M27" s="4">
        <v>8612</v>
      </c>
      <c r="N27" s="4">
        <v>2789</v>
      </c>
      <c r="O27" s="4">
        <v>1198</v>
      </c>
      <c r="P27" s="4">
        <v>756</v>
      </c>
    </row>
    <row r="28" spans="1:16" ht="15" customHeight="1" x14ac:dyDescent="0.25">
      <c r="A28" s="3">
        <v>18</v>
      </c>
      <c r="B28" s="3" t="s">
        <v>30</v>
      </c>
      <c r="C28" s="4">
        <v>3486</v>
      </c>
      <c r="D28" s="4">
        <v>4586.49</v>
      </c>
      <c r="E28" s="4">
        <v>3213</v>
      </c>
      <c r="F28" s="4">
        <v>4289.32</v>
      </c>
      <c r="G28" s="4">
        <v>3203</v>
      </c>
      <c r="H28" s="4">
        <v>3883.76</v>
      </c>
      <c r="I28" s="4">
        <v>273</v>
      </c>
      <c r="J28" s="4">
        <v>287</v>
      </c>
      <c r="K28" s="27">
        <f t="shared" si="0"/>
        <v>0</v>
      </c>
      <c r="L28" s="27">
        <f t="shared" si="0"/>
        <v>10.170000000000073</v>
      </c>
      <c r="M28" s="4">
        <v>12916</v>
      </c>
      <c r="N28" s="4">
        <v>13958.17</v>
      </c>
      <c r="O28" s="4">
        <v>1374</v>
      </c>
      <c r="P28" s="4">
        <v>4663.59</v>
      </c>
    </row>
    <row r="29" spans="1:16" ht="15" customHeight="1" x14ac:dyDescent="0.25">
      <c r="A29" s="3">
        <v>19</v>
      </c>
      <c r="B29" s="3" t="s">
        <v>31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27">
        <f t="shared" si="0"/>
        <v>0</v>
      </c>
      <c r="L29" s="27">
        <f t="shared" si="0"/>
        <v>0</v>
      </c>
      <c r="M29" s="4">
        <v>43</v>
      </c>
      <c r="N29" s="4">
        <v>70</v>
      </c>
      <c r="O29" s="4">
        <v>0</v>
      </c>
      <c r="P29" s="4">
        <v>0</v>
      </c>
    </row>
    <row r="30" spans="1:16" ht="15" customHeight="1" x14ac:dyDescent="0.25">
      <c r="A30" s="3">
        <v>20</v>
      </c>
      <c r="B30" s="3" t="s">
        <v>32</v>
      </c>
      <c r="C30" s="4">
        <v>15</v>
      </c>
      <c r="D30" s="4">
        <v>24</v>
      </c>
      <c r="E30" s="4">
        <v>15</v>
      </c>
      <c r="F30" s="4">
        <v>24</v>
      </c>
      <c r="G30" s="4">
        <v>15</v>
      </c>
      <c r="H30" s="4">
        <v>15</v>
      </c>
      <c r="I30" s="4">
        <v>0</v>
      </c>
      <c r="J30" s="4">
        <v>0</v>
      </c>
      <c r="K30" s="27">
        <f t="shared" si="0"/>
        <v>0</v>
      </c>
      <c r="L30" s="27">
        <f t="shared" si="0"/>
        <v>0</v>
      </c>
      <c r="M30" s="4">
        <v>0</v>
      </c>
      <c r="N30" s="4">
        <v>0</v>
      </c>
      <c r="O30" s="4">
        <v>0</v>
      </c>
      <c r="P30" s="4">
        <v>0</v>
      </c>
    </row>
    <row r="31" spans="1:16" ht="15" customHeight="1" thickBot="1" x14ac:dyDescent="0.3">
      <c r="A31" s="3">
        <v>21</v>
      </c>
      <c r="B31" s="3" t="s">
        <v>33</v>
      </c>
      <c r="C31" s="4">
        <v>2</v>
      </c>
      <c r="D31" s="4">
        <v>0.5</v>
      </c>
      <c r="E31" s="4">
        <v>2</v>
      </c>
      <c r="F31" s="4">
        <v>0.5</v>
      </c>
      <c r="G31" s="4">
        <v>2</v>
      </c>
      <c r="H31" s="4">
        <v>0.5</v>
      </c>
      <c r="I31" s="4">
        <v>0</v>
      </c>
      <c r="J31" s="4">
        <v>0</v>
      </c>
      <c r="K31" s="27">
        <f t="shared" si="0"/>
        <v>0</v>
      </c>
      <c r="L31" s="27">
        <f t="shared" si="0"/>
        <v>0</v>
      </c>
      <c r="M31" s="4">
        <v>2</v>
      </c>
      <c r="N31" s="4">
        <v>0.4</v>
      </c>
      <c r="O31" s="4">
        <v>0</v>
      </c>
      <c r="P31" s="4">
        <v>0</v>
      </c>
    </row>
    <row r="32" spans="1:16" ht="15" customHeight="1" thickBot="1" x14ac:dyDescent="0.3">
      <c r="A32" s="29"/>
      <c r="B32" s="30" t="s">
        <v>34</v>
      </c>
      <c r="C32" s="31">
        <f>SUM(C11:C31)</f>
        <v>14304</v>
      </c>
      <c r="D32" s="31">
        <f t="shared" ref="D32:P32" si="1">SUM(D11:D31)</f>
        <v>17254.57</v>
      </c>
      <c r="E32" s="31">
        <f t="shared" si="1"/>
        <v>12868</v>
      </c>
      <c r="F32" s="31">
        <f t="shared" si="1"/>
        <v>15971.4</v>
      </c>
      <c r="G32" s="31">
        <f t="shared" si="1"/>
        <v>11994</v>
      </c>
      <c r="H32" s="31">
        <f t="shared" si="1"/>
        <v>13036.84</v>
      </c>
      <c r="I32" s="31">
        <f t="shared" si="1"/>
        <v>950</v>
      </c>
      <c r="J32" s="31">
        <f t="shared" si="1"/>
        <v>1005</v>
      </c>
      <c r="K32" s="31">
        <f t="shared" si="1"/>
        <v>486</v>
      </c>
      <c r="L32" s="31">
        <f t="shared" si="1"/>
        <v>278.17000000000007</v>
      </c>
      <c r="M32" s="31">
        <f t="shared" si="1"/>
        <v>156941</v>
      </c>
      <c r="N32" s="31">
        <f t="shared" si="1"/>
        <v>231894.88000000003</v>
      </c>
      <c r="O32" s="31">
        <f t="shared" si="1"/>
        <v>20589</v>
      </c>
      <c r="P32" s="32">
        <f t="shared" si="1"/>
        <v>20590.25</v>
      </c>
    </row>
    <row r="33" spans="1:16" ht="15" customHeight="1" x14ac:dyDescent="0.25">
      <c r="A33" s="3">
        <v>22</v>
      </c>
      <c r="B33" s="3" t="s">
        <v>35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27">
        <f t="shared" si="0"/>
        <v>0</v>
      </c>
      <c r="L33" s="27">
        <f t="shared" si="0"/>
        <v>0</v>
      </c>
      <c r="M33" s="4">
        <v>25</v>
      </c>
      <c r="N33" s="4">
        <v>6</v>
      </c>
      <c r="O33" s="4">
        <v>0</v>
      </c>
      <c r="P33" s="4">
        <v>0</v>
      </c>
    </row>
    <row r="34" spans="1:16" ht="15" customHeight="1" x14ac:dyDescent="0.25">
      <c r="A34" s="3">
        <v>23</v>
      </c>
      <c r="B34" s="3" t="s">
        <v>36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27">
        <f t="shared" si="0"/>
        <v>0</v>
      </c>
      <c r="L34" s="27">
        <f t="shared" si="0"/>
        <v>0</v>
      </c>
      <c r="M34" s="4">
        <v>0</v>
      </c>
      <c r="N34" s="4">
        <v>0</v>
      </c>
      <c r="O34" s="4">
        <v>0</v>
      </c>
      <c r="P34" s="4">
        <v>0</v>
      </c>
    </row>
    <row r="35" spans="1:16" ht="15" customHeight="1" x14ac:dyDescent="0.25">
      <c r="A35" s="3">
        <v>24</v>
      </c>
      <c r="B35" s="3" t="s">
        <v>37</v>
      </c>
      <c r="C35" s="4">
        <v>26</v>
      </c>
      <c r="D35" s="4">
        <v>38</v>
      </c>
      <c r="E35" s="4">
        <v>26</v>
      </c>
      <c r="F35" s="4">
        <v>38</v>
      </c>
      <c r="G35" s="4">
        <v>26</v>
      </c>
      <c r="H35" s="4">
        <v>38</v>
      </c>
      <c r="I35" s="4">
        <v>0</v>
      </c>
      <c r="J35" s="4">
        <v>0</v>
      </c>
      <c r="K35" s="27">
        <f t="shared" si="0"/>
        <v>0</v>
      </c>
      <c r="L35" s="27">
        <f t="shared" si="0"/>
        <v>0</v>
      </c>
      <c r="M35" s="4">
        <v>102</v>
      </c>
      <c r="N35" s="4">
        <v>68</v>
      </c>
      <c r="O35" s="4">
        <v>7</v>
      </c>
      <c r="P35" s="4">
        <v>11</v>
      </c>
    </row>
    <row r="36" spans="1:16" ht="15" customHeight="1" x14ac:dyDescent="0.25">
      <c r="A36" s="3">
        <v>25</v>
      </c>
      <c r="B36" s="3" t="s">
        <v>38</v>
      </c>
      <c r="C36" s="4">
        <v>1</v>
      </c>
      <c r="D36" s="4">
        <v>1</v>
      </c>
      <c r="E36" s="4">
        <v>0</v>
      </c>
      <c r="F36" s="4">
        <v>0</v>
      </c>
      <c r="G36" s="4">
        <v>1</v>
      </c>
      <c r="H36" s="4">
        <v>1</v>
      </c>
      <c r="I36" s="4">
        <v>0</v>
      </c>
      <c r="J36" s="4">
        <v>0</v>
      </c>
      <c r="K36" s="27">
        <f t="shared" si="0"/>
        <v>1</v>
      </c>
      <c r="L36" s="27">
        <f t="shared" si="0"/>
        <v>1</v>
      </c>
      <c r="M36" s="4">
        <v>9</v>
      </c>
      <c r="N36" s="4">
        <v>8</v>
      </c>
      <c r="O36" s="4">
        <v>3</v>
      </c>
      <c r="P36" s="4">
        <v>2</v>
      </c>
    </row>
    <row r="37" spans="1:16" ht="15" customHeight="1" x14ac:dyDescent="0.25">
      <c r="A37" s="3">
        <v>26</v>
      </c>
      <c r="B37" s="3" t="s">
        <v>39</v>
      </c>
      <c r="C37" s="4">
        <v>11</v>
      </c>
      <c r="D37" s="4">
        <v>2</v>
      </c>
      <c r="E37" s="4">
        <v>11</v>
      </c>
      <c r="F37" s="4">
        <v>2</v>
      </c>
      <c r="G37" s="4">
        <v>11</v>
      </c>
      <c r="H37" s="4">
        <v>2</v>
      </c>
      <c r="I37" s="4">
        <v>0</v>
      </c>
      <c r="J37" s="4">
        <v>0</v>
      </c>
      <c r="K37" s="27">
        <f t="shared" si="0"/>
        <v>0</v>
      </c>
      <c r="L37" s="27">
        <f t="shared" si="0"/>
        <v>0</v>
      </c>
      <c r="M37" s="4">
        <v>87</v>
      </c>
      <c r="N37" s="4">
        <v>43</v>
      </c>
      <c r="O37" s="4">
        <v>9</v>
      </c>
      <c r="P37" s="4">
        <v>5</v>
      </c>
    </row>
    <row r="38" spans="1:16" ht="15" customHeight="1" thickBot="1" x14ac:dyDescent="0.3">
      <c r="A38" s="3">
        <v>27</v>
      </c>
      <c r="B38" s="3" t="s">
        <v>40</v>
      </c>
      <c r="C38" s="4">
        <v>955</v>
      </c>
      <c r="D38" s="4">
        <v>595</v>
      </c>
      <c r="E38" s="4">
        <v>940</v>
      </c>
      <c r="F38" s="4">
        <v>540</v>
      </c>
      <c r="G38" s="4">
        <v>895</v>
      </c>
      <c r="H38" s="4">
        <v>335</v>
      </c>
      <c r="I38" s="4">
        <v>15</v>
      </c>
      <c r="J38" s="4">
        <v>36</v>
      </c>
      <c r="K38" s="27">
        <f t="shared" si="0"/>
        <v>0</v>
      </c>
      <c r="L38" s="27">
        <f t="shared" si="0"/>
        <v>19</v>
      </c>
      <c r="M38" s="4">
        <v>47128</v>
      </c>
      <c r="N38" s="4">
        <v>34810</v>
      </c>
      <c r="O38" s="4">
        <v>21614</v>
      </c>
      <c r="P38" s="4">
        <v>16318</v>
      </c>
    </row>
    <row r="39" spans="1:16" ht="15" customHeight="1" thickBot="1" x14ac:dyDescent="0.3">
      <c r="A39" s="29"/>
      <c r="B39" s="30" t="s">
        <v>34</v>
      </c>
      <c r="C39" s="31">
        <f>SUM(C33:C38)</f>
        <v>993</v>
      </c>
      <c r="D39" s="31">
        <f t="shared" ref="D39:P39" si="2">SUM(D33:D38)</f>
        <v>636</v>
      </c>
      <c r="E39" s="31">
        <f t="shared" si="2"/>
        <v>977</v>
      </c>
      <c r="F39" s="31">
        <f t="shared" si="2"/>
        <v>580</v>
      </c>
      <c r="G39" s="31">
        <f t="shared" si="2"/>
        <v>933</v>
      </c>
      <c r="H39" s="31">
        <f t="shared" si="2"/>
        <v>376</v>
      </c>
      <c r="I39" s="31">
        <f t="shared" si="2"/>
        <v>15</v>
      </c>
      <c r="J39" s="31">
        <f t="shared" si="2"/>
        <v>36</v>
      </c>
      <c r="K39" s="31">
        <f t="shared" si="2"/>
        <v>1</v>
      </c>
      <c r="L39" s="31">
        <f t="shared" si="2"/>
        <v>20</v>
      </c>
      <c r="M39" s="31">
        <f t="shared" si="2"/>
        <v>47351</v>
      </c>
      <c r="N39" s="31">
        <f t="shared" si="2"/>
        <v>34935</v>
      </c>
      <c r="O39" s="31">
        <f t="shared" si="2"/>
        <v>21633</v>
      </c>
      <c r="P39" s="32">
        <f t="shared" si="2"/>
        <v>16336</v>
      </c>
    </row>
    <row r="40" spans="1:16" ht="15" customHeight="1" x14ac:dyDescent="0.25">
      <c r="A40" s="3">
        <v>28</v>
      </c>
      <c r="B40" s="3" t="s">
        <v>41</v>
      </c>
      <c r="C40" s="4">
        <v>7262</v>
      </c>
      <c r="D40" s="4">
        <v>1277.56</v>
      </c>
      <c r="E40" s="4">
        <v>7262</v>
      </c>
      <c r="F40" s="4">
        <v>1277.56</v>
      </c>
      <c r="G40" s="4">
        <v>7262</v>
      </c>
      <c r="H40" s="4">
        <v>1277.56</v>
      </c>
      <c r="I40" s="4">
        <v>0</v>
      </c>
      <c r="J40" s="4">
        <v>0</v>
      </c>
      <c r="K40" s="27">
        <f t="shared" si="0"/>
        <v>0</v>
      </c>
      <c r="L40" s="27">
        <f t="shared" si="0"/>
        <v>0</v>
      </c>
      <c r="M40" s="4">
        <v>7446</v>
      </c>
      <c r="N40" s="4">
        <v>1694.85</v>
      </c>
      <c r="O40" s="4">
        <v>29</v>
      </c>
      <c r="P40" s="4">
        <v>23.12</v>
      </c>
    </row>
    <row r="41" spans="1:16" ht="15" customHeight="1" x14ac:dyDescent="0.25">
      <c r="A41" s="3">
        <v>29</v>
      </c>
      <c r="B41" s="3" t="s">
        <v>42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27">
        <f t="shared" si="0"/>
        <v>0</v>
      </c>
      <c r="L41" s="27">
        <f t="shared" si="0"/>
        <v>0</v>
      </c>
      <c r="M41" s="4">
        <v>0</v>
      </c>
      <c r="N41" s="4">
        <v>0</v>
      </c>
      <c r="O41" s="4">
        <v>0</v>
      </c>
      <c r="P41" s="4">
        <v>0</v>
      </c>
    </row>
    <row r="42" spans="1:16" ht="15" customHeight="1" x14ac:dyDescent="0.25">
      <c r="A42" s="3">
        <v>30</v>
      </c>
      <c r="B42" s="3" t="s">
        <v>43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27">
        <f t="shared" si="0"/>
        <v>0</v>
      </c>
      <c r="L42" s="27">
        <f t="shared" si="0"/>
        <v>0</v>
      </c>
      <c r="M42" s="4">
        <v>0</v>
      </c>
      <c r="N42" s="4">
        <v>0</v>
      </c>
      <c r="O42" s="4">
        <v>0</v>
      </c>
      <c r="P42" s="4">
        <v>0</v>
      </c>
    </row>
    <row r="43" spans="1:16" ht="15" customHeight="1" x14ac:dyDescent="0.25">
      <c r="A43" s="3">
        <v>31</v>
      </c>
      <c r="B43" s="3" t="s">
        <v>44</v>
      </c>
      <c r="C43" s="4">
        <v>479</v>
      </c>
      <c r="D43" s="4">
        <v>680</v>
      </c>
      <c r="E43" s="4">
        <v>479</v>
      </c>
      <c r="F43" s="4">
        <v>680</v>
      </c>
      <c r="G43" s="4">
        <v>479</v>
      </c>
      <c r="H43" s="4">
        <v>680</v>
      </c>
      <c r="I43" s="4">
        <v>0</v>
      </c>
      <c r="J43" s="4">
        <v>0</v>
      </c>
      <c r="K43" s="27">
        <f t="shared" si="0"/>
        <v>0</v>
      </c>
      <c r="L43" s="27">
        <f t="shared" si="0"/>
        <v>0</v>
      </c>
      <c r="M43" s="4">
        <v>2397</v>
      </c>
      <c r="N43" s="4">
        <v>4072</v>
      </c>
      <c r="O43" s="4">
        <v>109</v>
      </c>
      <c r="P43" s="4">
        <v>129</v>
      </c>
    </row>
    <row r="44" spans="1:16" ht="15" customHeight="1" x14ac:dyDescent="0.25">
      <c r="A44" s="3">
        <v>32</v>
      </c>
      <c r="B44" s="3" t="s">
        <v>45</v>
      </c>
      <c r="C44" s="4">
        <v>4724</v>
      </c>
      <c r="D44" s="4">
        <v>5286.73</v>
      </c>
      <c r="E44" s="4">
        <v>4724</v>
      </c>
      <c r="F44" s="4">
        <v>5286.73</v>
      </c>
      <c r="G44" s="4">
        <v>4724</v>
      </c>
      <c r="H44" s="4">
        <v>5286.73</v>
      </c>
      <c r="I44" s="4">
        <v>0</v>
      </c>
      <c r="J44" s="4">
        <v>0</v>
      </c>
      <c r="K44" s="27">
        <f t="shared" si="0"/>
        <v>0</v>
      </c>
      <c r="L44" s="27">
        <f t="shared" si="0"/>
        <v>0</v>
      </c>
      <c r="M44" s="4">
        <v>4724</v>
      </c>
      <c r="N44" s="4">
        <v>5286.73</v>
      </c>
      <c r="O44" s="4">
        <v>0</v>
      </c>
      <c r="P44" s="4">
        <v>0</v>
      </c>
    </row>
    <row r="45" spans="1:16" ht="15" customHeight="1" x14ac:dyDescent="0.25">
      <c r="A45" s="3">
        <v>33</v>
      </c>
      <c r="B45" s="3" t="s">
        <v>46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27">
        <f t="shared" si="0"/>
        <v>0</v>
      </c>
      <c r="L45" s="27">
        <f t="shared" si="0"/>
        <v>0</v>
      </c>
      <c r="M45" s="4">
        <v>0</v>
      </c>
      <c r="N45" s="4">
        <v>0</v>
      </c>
      <c r="O45" s="4">
        <v>0</v>
      </c>
      <c r="P45" s="4">
        <v>0</v>
      </c>
    </row>
    <row r="46" spans="1:16" ht="15" customHeight="1" x14ac:dyDescent="0.25">
      <c r="A46" s="3">
        <v>34</v>
      </c>
      <c r="B46" s="3" t="s">
        <v>47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27">
        <f t="shared" si="0"/>
        <v>0</v>
      </c>
      <c r="L46" s="27">
        <f t="shared" si="0"/>
        <v>0</v>
      </c>
      <c r="M46" s="4">
        <v>0</v>
      </c>
      <c r="N46" s="4">
        <v>0</v>
      </c>
      <c r="O46" s="4">
        <v>0</v>
      </c>
      <c r="P46" s="4">
        <v>0</v>
      </c>
    </row>
    <row r="47" spans="1:16" ht="15" customHeight="1" x14ac:dyDescent="0.25">
      <c r="A47" s="3">
        <v>35</v>
      </c>
      <c r="B47" s="3" t="s">
        <v>48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27">
        <f t="shared" si="0"/>
        <v>0</v>
      </c>
      <c r="L47" s="27">
        <f t="shared" si="0"/>
        <v>0</v>
      </c>
      <c r="M47" s="4">
        <v>2</v>
      </c>
      <c r="N47" s="4">
        <v>1.33</v>
      </c>
      <c r="O47" s="4">
        <v>1</v>
      </c>
      <c r="P47" s="4">
        <v>0.6</v>
      </c>
    </row>
    <row r="48" spans="1:16" ht="15" customHeight="1" x14ac:dyDescent="0.25">
      <c r="A48" s="3">
        <v>36</v>
      </c>
      <c r="B48" s="3" t="s">
        <v>49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27">
        <f t="shared" si="0"/>
        <v>0</v>
      </c>
      <c r="L48" s="27">
        <f t="shared" si="0"/>
        <v>0</v>
      </c>
      <c r="M48" s="4">
        <v>0</v>
      </c>
      <c r="N48" s="4">
        <v>0</v>
      </c>
      <c r="O48" s="4">
        <v>0</v>
      </c>
      <c r="P48" s="4">
        <v>0</v>
      </c>
    </row>
    <row r="49" spans="1:16" ht="15" customHeight="1" x14ac:dyDescent="0.25">
      <c r="A49" s="3">
        <v>37</v>
      </c>
      <c r="B49" s="3" t="s">
        <v>50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27">
        <f t="shared" si="0"/>
        <v>0</v>
      </c>
      <c r="L49" s="27">
        <f t="shared" si="0"/>
        <v>0</v>
      </c>
      <c r="M49" s="4">
        <v>1</v>
      </c>
      <c r="N49" s="4">
        <v>1</v>
      </c>
      <c r="O49" s="4">
        <v>0</v>
      </c>
      <c r="P49" s="4">
        <v>0</v>
      </c>
    </row>
    <row r="50" spans="1:16" ht="15" customHeight="1" x14ac:dyDescent="0.25">
      <c r="A50" s="3">
        <v>38</v>
      </c>
      <c r="B50" s="3" t="s">
        <v>51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27">
        <f t="shared" si="0"/>
        <v>0</v>
      </c>
      <c r="L50" s="27">
        <f t="shared" si="0"/>
        <v>0</v>
      </c>
      <c r="M50" s="4">
        <v>1</v>
      </c>
      <c r="N50" s="4">
        <v>0.13</v>
      </c>
      <c r="O50" s="4">
        <v>0</v>
      </c>
      <c r="P50" s="4">
        <v>0</v>
      </c>
    </row>
    <row r="51" spans="1:16" ht="15" customHeight="1" x14ac:dyDescent="0.25">
      <c r="A51" s="3">
        <v>39</v>
      </c>
      <c r="B51" s="3" t="s">
        <v>52</v>
      </c>
      <c r="C51" s="4">
        <v>4</v>
      </c>
      <c r="D51" s="4">
        <v>4.83</v>
      </c>
      <c r="E51" s="4">
        <v>4</v>
      </c>
      <c r="F51" s="4">
        <v>4.83</v>
      </c>
      <c r="G51" s="4">
        <v>4</v>
      </c>
      <c r="H51" s="4">
        <v>2.5</v>
      </c>
      <c r="I51" s="4">
        <v>0</v>
      </c>
      <c r="J51" s="4">
        <v>0</v>
      </c>
      <c r="K51" s="27">
        <f t="shared" si="0"/>
        <v>0</v>
      </c>
      <c r="L51" s="27">
        <f t="shared" si="0"/>
        <v>0</v>
      </c>
      <c r="M51" s="4">
        <v>0</v>
      </c>
      <c r="N51" s="4">
        <v>0</v>
      </c>
      <c r="O51" s="4">
        <v>0</v>
      </c>
      <c r="P51" s="4">
        <v>0</v>
      </c>
    </row>
    <row r="52" spans="1:16" ht="15" customHeight="1" x14ac:dyDescent="0.25">
      <c r="A52" s="3">
        <v>40</v>
      </c>
      <c r="B52" s="3" t="s">
        <v>53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27">
        <f t="shared" si="0"/>
        <v>0</v>
      </c>
      <c r="L52" s="27">
        <f t="shared" si="0"/>
        <v>0</v>
      </c>
      <c r="M52" s="4">
        <v>0</v>
      </c>
      <c r="N52" s="4">
        <v>0</v>
      </c>
      <c r="O52" s="4">
        <v>0</v>
      </c>
      <c r="P52" s="4">
        <v>0</v>
      </c>
    </row>
    <row r="53" spans="1:16" ht="15" customHeight="1" x14ac:dyDescent="0.25">
      <c r="A53" s="3">
        <v>41</v>
      </c>
      <c r="B53" s="3" t="s">
        <v>54</v>
      </c>
      <c r="C53" s="4">
        <v>3356</v>
      </c>
      <c r="D53" s="4">
        <v>633</v>
      </c>
      <c r="E53" s="4">
        <v>3356</v>
      </c>
      <c r="F53" s="4">
        <v>633</v>
      </c>
      <c r="G53" s="4">
        <v>3356</v>
      </c>
      <c r="H53" s="4">
        <v>633</v>
      </c>
      <c r="I53" s="4">
        <v>0</v>
      </c>
      <c r="J53" s="4">
        <v>0</v>
      </c>
      <c r="K53" s="27">
        <f t="shared" si="0"/>
        <v>0</v>
      </c>
      <c r="L53" s="27">
        <f t="shared" si="0"/>
        <v>0</v>
      </c>
      <c r="M53" s="4">
        <v>4566</v>
      </c>
      <c r="N53" s="4">
        <v>543</v>
      </c>
      <c r="O53" s="4">
        <v>0</v>
      </c>
      <c r="P53" s="4">
        <v>0</v>
      </c>
    </row>
    <row r="54" spans="1:16" ht="15" customHeight="1" x14ac:dyDescent="0.25">
      <c r="A54" s="3">
        <v>42</v>
      </c>
      <c r="B54" s="3" t="s">
        <v>55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27">
        <f t="shared" si="0"/>
        <v>0</v>
      </c>
      <c r="L54" s="27">
        <f t="shared" si="0"/>
        <v>0</v>
      </c>
      <c r="M54" s="4">
        <v>0</v>
      </c>
      <c r="N54" s="4">
        <v>0</v>
      </c>
      <c r="O54" s="4">
        <v>0</v>
      </c>
      <c r="P54" s="4">
        <v>0</v>
      </c>
    </row>
    <row r="55" spans="1:16" ht="15" customHeight="1" x14ac:dyDescent="0.25">
      <c r="A55" s="3">
        <v>43</v>
      </c>
      <c r="B55" s="3" t="s">
        <v>56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27">
        <f t="shared" si="0"/>
        <v>0</v>
      </c>
      <c r="L55" s="27">
        <f t="shared" si="0"/>
        <v>0</v>
      </c>
      <c r="M55" s="4">
        <v>0</v>
      </c>
      <c r="N55" s="4">
        <v>0</v>
      </c>
      <c r="O55" s="4">
        <v>0</v>
      </c>
      <c r="P55" s="4">
        <v>0</v>
      </c>
    </row>
    <row r="56" spans="1:16" ht="15" customHeight="1" x14ac:dyDescent="0.25">
      <c r="A56" s="3">
        <v>44</v>
      </c>
      <c r="B56" s="3" t="s">
        <v>57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27">
        <f t="shared" si="0"/>
        <v>0</v>
      </c>
      <c r="L56" s="27">
        <f t="shared" si="0"/>
        <v>0</v>
      </c>
      <c r="M56" s="4">
        <v>0</v>
      </c>
      <c r="N56" s="4">
        <v>0</v>
      </c>
      <c r="O56" s="4">
        <v>0</v>
      </c>
      <c r="P56" s="4">
        <v>0</v>
      </c>
    </row>
    <row r="57" spans="1:16" ht="15" customHeight="1" x14ac:dyDescent="0.25">
      <c r="A57" s="3">
        <v>45</v>
      </c>
      <c r="B57" s="3" t="s">
        <v>58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27">
        <f t="shared" si="0"/>
        <v>0</v>
      </c>
      <c r="L57" s="27">
        <f t="shared" si="0"/>
        <v>0</v>
      </c>
      <c r="M57" s="4">
        <v>0</v>
      </c>
      <c r="N57" s="4">
        <v>0</v>
      </c>
      <c r="O57" s="4">
        <v>0</v>
      </c>
      <c r="P57" s="4">
        <v>0</v>
      </c>
    </row>
    <row r="58" spans="1:16" ht="15" customHeight="1" thickBot="1" x14ac:dyDescent="0.3">
      <c r="A58" s="3">
        <v>46</v>
      </c>
      <c r="B58" s="18" t="s">
        <v>297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27">
        <f t="shared" si="0"/>
        <v>0</v>
      </c>
      <c r="L58" s="27">
        <f t="shared" si="0"/>
        <v>0</v>
      </c>
      <c r="M58" s="4">
        <v>0</v>
      </c>
      <c r="N58" s="4">
        <v>0</v>
      </c>
      <c r="O58" s="4">
        <v>0</v>
      </c>
      <c r="P58" s="4">
        <v>0</v>
      </c>
    </row>
    <row r="59" spans="1:16" ht="15" customHeight="1" thickBot="1" x14ac:dyDescent="0.3">
      <c r="A59" s="29"/>
      <c r="B59" s="30" t="s">
        <v>34</v>
      </c>
      <c r="C59" s="31">
        <f>SUM(C40:C58)</f>
        <v>15825</v>
      </c>
      <c r="D59" s="31">
        <f t="shared" ref="D59:P59" si="3">SUM(D40:D58)</f>
        <v>7882.119999999999</v>
      </c>
      <c r="E59" s="31">
        <f t="shared" si="3"/>
        <v>15825</v>
      </c>
      <c r="F59" s="31">
        <f t="shared" si="3"/>
        <v>7882.119999999999</v>
      </c>
      <c r="G59" s="31">
        <f t="shared" si="3"/>
        <v>15825</v>
      </c>
      <c r="H59" s="31">
        <f t="shared" si="3"/>
        <v>7879.7899999999991</v>
      </c>
      <c r="I59" s="31">
        <f t="shared" si="3"/>
        <v>0</v>
      </c>
      <c r="J59" s="31">
        <f t="shared" si="3"/>
        <v>0</v>
      </c>
      <c r="K59" s="31">
        <f t="shared" si="3"/>
        <v>0</v>
      </c>
      <c r="L59" s="31">
        <f t="shared" si="3"/>
        <v>0</v>
      </c>
      <c r="M59" s="31">
        <f t="shared" si="3"/>
        <v>19137</v>
      </c>
      <c r="N59" s="31">
        <f t="shared" si="3"/>
        <v>11599.039999999999</v>
      </c>
      <c r="O59" s="31">
        <f t="shared" si="3"/>
        <v>139</v>
      </c>
      <c r="P59" s="32">
        <f t="shared" si="3"/>
        <v>152.72</v>
      </c>
    </row>
    <row r="60" spans="1:16" ht="15" customHeight="1" x14ac:dyDescent="0.25">
      <c r="A60" s="3">
        <v>47</v>
      </c>
      <c r="B60" s="3" t="s">
        <v>59</v>
      </c>
      <c r="C60" s="4">
        <v>817</v>
      </c>
      <c r="D60" s="4">
        <v>568</v>
      </c>
      <c r="E60" s="4">
        <v>663</v>
      </c>
      <c r="F60" s="4">
        <v>429</v>
      </c>
      <c r="G60" s="4">
        <v>660</v>
      </c>
      <c r="H60" s="4">
        <v>356</v>
      </c>
      <c r="I60" s="4">
        <v>154</v>
      </c>
      <c r="J60" s="4">
        <v>123</v>
      </c>
      <c r="K60" s="27">
        <f t="shared" si="0"/>
        <v>0</v>
      </c>
      <c r="L60" s="27">
        <f t="shared" si="0"/>
        <v>16</v>
      </c>
      <c r="M60" s="4">
        <v>15547</v>
      </c>
      <c r="N60" s="4">
        <v>7200</v>
      </c>
      <c r="O60" s="4">
        <v>6117</v>
      </c>
      <c r="P60" s="4">
        <v>2129</v>
      </c>
    </row>
    <row r="61" spans="1:16" ht="15" customHeight="1" x14ac:dyDescent="0.25">
      <c r="A61" s="3">
        <v>48</v>
      </c>
      <c r="B61" s="3" t="s">
        <v>60</v>
      </c>
      <c r="C61" s="4">
        <v>6289</v>
      </c>
      <c r="D61" s="4">
        <v>2942</v>
      </c>
      <c r="E61" s="4">
        <v>5585</v>
      </c>
      <c r="F61" s="4">
        <v>2616</v>
      </c>
      <c r="G61" s="4">
        <v>5585</v>
      </c>
      <c r="H61" s="4">
        <v>2616</v>
      </c>
      <c r="I61" s="4">
        <v>547</v>
      </c>
      <c r="J61" s="4">
        <v>264</v>
      </c>
      <c r="K61" s="27">
        <f t="shared" si="0"/>
        <v>157</v>
      </c>
      <c r="L61" s="27">
        <f t="shared" si="0"/>
        <v>62</v>
      </c>
      <c r="M61" s="4">
        <v>20068</v>
      </c>
      <c r="N61" s="4">
        <v>11053</v>
      </c>
      <c r="O61" s="4">
        <v>6759</v>
      </c>
      <c r="P61" s="4">
        <v>3118</v>
      </c>
    </row>
    <row r="62" spans="1:16" ht="15" customHeight="1" thickBot="1" x14ac:dyDescent="0.3">
      <c r="A62" s="3">
        <v>49</v>
      </c>
      <c r="B62" s="3" t="s">
        <v>61</v>
      </c>
      <c r="C62" s="4">
        <v>520</v>
      </c>
      <c r="D62" s="4">
        <v>312.45</v>
      </c>
      <c r="E62" s="4">
        <v>345</v>
      </c>
      <c r="F62" s="4">
        <v>207.12</v>
      </c>
      <c r="G62" s="4">
        <v>340</v>
      </c>
      <c r="H62" s="4">
        <v>204.54</v>
      </c>
      <c r="I62" s="4">
        <v>175</v>
      </c>
      <c r="J62" s="4">
        <v>96</v>
      </c>
      <c r="K62" s="27">
        <f t="shared" si="0"/>
        <v>0</v>
      </c>
      <c r="L62" s="27">
        <f t="shared" si="0"/>
        <v>9.3299999999999841</v>
      </c>
      <c r="M62" s="4">
        <v>16599</v>
      </c>
      <c r="N62" s="4">
        <v>14471.54</v>
      </c>
      <c r="O62" s="4">
        <v>945</v>
      </c>
      <c r="P62" s="4">
        <v>398</v>
      </c>
    </row>
    <row r="63" spans="1:16" ht="15" customHeight="1" thickBot="1" x14ac:dyDescent="0.3">
      <c r="A63" s="29"/>
      <c r="B63" s="30" t="s">
        <v>34</v>
      </c>
      <c r="C63" s="31">
        <f>SUM(C60:C62)</f>
        <v>7626</v>
      </c>
      <c r="D63" s="31">
        <f t="shared" ref="D63:P63" si="4">SUM(D60:D62)</f>
        <v>3822.45</v>
      </c>
      <c r="E63" s="31">
        <f t="shared" si="4"/>
        <v>6593</v>
      </c>
      <c r="F63" s="31">
        <f t="shared" si="4"/>
        <v>3252.12</v>
      </c>
      <c r="G63" s="31">
        <f t="shared" si="4"/>
        <v>6585</v>
      </c>
      <c r="H63" s="31">
        <f t="shared" si="4"/>
        <v>3176.54</v>
      </c>
      <c r="I63" s="31">
        <f t="shared" si="4"/>
        <v>876</v>
      </c>
      <c r="J63" s="31">
        <f t="shared" si="4"/>
        <v>483</v>
      </c>
      <c r="K63" s="31">
        <f t="shared" si="4"/>
        <v>157</v>
      </c>
      <c r="L63" s="31">
        <f t="shared" si="4"/>
        <v>87.329999999999984</v>
      </c>
      <c r="M63" s="31">
        <f t="shared" si="4"/>
        <v>52214</v>
      </c>
      <c r="N63" s="31">
        <f t="shared" si="4"/>
        <v>32724.54</v>
      </c>
      <c r="O63" s="31">
        <f t="shared" si="4"/>
        <v>13821</v>
      </c>
      <c r="P63" s="32">
        <f t="shared" si="4"/>
        <v>5645</v>
      </c>
    </row>
    <row r="64" spans="1:16" s="16" customFormat="1" ht="15" customHeight="1" x14ac:dyDescent="0.25">
      <c r="A64" s="12">
        <v>50</v>
      </c>
      <c r="B64" s="12" t="s">
        <v>62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27">
        <f t="shared" si="0"/>
        <v>0</v>
      </c>
      <c r="L64" s="27">
        <f t="shared" si="0"/>
        <v>0</v>
      </c>
      <c r="M64" s="14">
        <v>0</v>
      </c>
      <c r="N64" s="14">
        <v>0</v>
      </c>
      <c r="O64" s="14">
        <v>0</v>
      </c>
      <c r="P64" s="14">
        <v>0</v>
      </c>
    </row>
    <row r="65" spans="1:16" s="16" customFormat="1" ht="15" customHeight="1" thickBot="1" x14ac:dyDescent="0.3">
      <c r="A65" s="12">
        <v>51</v>
      </c>
      <c r="B65" s="12" t="s">
        <v>63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27">
        <f t="shared" si="0"/>
        <v>0</v>
      </c>
      <c r="L65" s="27">
        <f t="shared" si="0"/>
        <v>0</v>
      </c>
      <c r="M65" s="14">
        <v>0</v>
      </c>
      <c r="N65" s="14">
        <v>0</v>
      </c>
      <c r="O65" s="14">
        <v>0</v>
      </c>
      <c r="P65" s="14">
        <v>0</v>
      </c>
    </row>
    <row r="66" spans="1:16" ht="15" customHeight="1" thickBot="1" x14ac:dyDescent="0.3">
      <c r="A66" s="29"/>
      <c r="B66" s="30" t="s">
        <v>34</v>
      </c>
      <c r="C66" s="31">
        <f>SUM(C64:C65)</f>
        <v>0</v>
      </c>
      <c r="D66" s="31">
        <f t="shared" ref="D66:P66" si="5">SUM(D64:D65)</f>
        <v>0</v>
      </c>
      <c r="E66" s="31">
        <f t="shared" si="5"/>
        <v>0</v>
      </c>
      <c r="F66" s="31">
        <f t="shared" si="5"/>
        <v>0</v>
      </c>
      <c r="G66" s="31">
        <f t="shared" si="5"/>
        <v>0</v>
      </c>
      <c r="H66" s="31">
        <f t="shared" si="5"/>
        <v>0</v>
      </c>
      <c r="I66" s="31">
        <f t="shared" si="5"/>
        <v>0</v>
      </c>
      <c r="J66" s="31">
        <f t="shared" si="5"/>
        <v>0</v>
      </c>
      <c r="K66" s="31">
        <f t="shared" si="5"/>
        <v>0</v>
      </c>
      <c r="L66" s="31">
        <f t="shared" si="5"/>
        <v>0</v>
      </c>
      <c r="M66" s="31">
        <f t="shared" si="5"/>
        <v>0</v>
      </c>
      <c r="N66" s="31">
        <f t="shared" si="5"/>
        <v>0</v>
      </c>
      <c r="O66" s="31">
        <f t="shared" si="5"/>
        <v>0</v>
      </c>
      <c r="P66" s="32">
        <f t="shared" si="5"/>
        <v>0</v>
      </c>
    </row>
    <row r="67" spans="1:16" ht="15" customHeight="1" thickBot="1" x14ac:dyDescent="0.3">
      <c r="A67" s="276" t="s">
        <v>11</v>
      </c>
      <c r="B67" s="277"/>
      <c r="C67" s="25">
        <f>C66+C63+C59+C39+C32</f>
        <v>38748</v>
      </c>
      <c r="D67" s="25">
        <f t="shared" ref="D67:P67" si="6">D66+D63+D59+D39+D32</f>
        <v>29595.14</v>
      </c>
      <c r="E67" s="25">
        <f t="shared" si="6"/>
        <v>36263</v>
      </c>
      <c r="F67" s="25">
        <f t="shared" si="6"/>
        <v>27685.64</v>
      </c>
      <c r="G67" s="25">
        <f t="shared" si="6"/>
        <v>35337</v>
      </c>
      <c r="H67" s="25">
        <f t="shared" si="6"/>
        <v>24469.17</v>
      </c>
      <c r="I67" s="25">
        <f t="shared" si="6"/>
        <v>1841</v>
      </c>
      <c r="J67" s="25">
        <f t="shared" si="6"/>
        <v>1524</v>
      </c>
      <c r="K67" s="25">
        <f t="shared" si="6"/>
        <v>644</v>
      </c>
      <c r="L67" s="25">
        <f t="shared" si="6"/>
        <v>385.50000000000006</v>
      </c>
      <c r="M67" s="25">
        <f t="shared" si="6"/>
        <v>275643</v>
      </c>
      <c r="N67" s="25">
        <f t="shared" si="6"/>
        <v>311153.46000000002</v>
      </c>
      <c r="O67" s="25">
        <f t="shared" si="6"/>
        <v>56182</v>
      </c>
      <c r="P67" s="26">
        <f t="shared" si="6"/>
        <v>42723.97</v>
      </c>
    </row>
  </sheetData>
  <mergeCells count="16">
    <mergeCell ref="A1:P1"/>
    <mergeCell ref="A2:P2"/>
    <mergeCell ref="A4:P4"/>
    <mergeCell ref="A5:P5"/>
    <mergeCell ref="A67:B67"/>
    <mergeCell ref="AC6:AP6"/>
    <mergeCell ref="A8:A9"/>
    <mergeCell ref="B8:B9"/>
    <mergeCell ref="C8:D8"/>
    <mergeCell ref="E8:F8"/>
    <mergeCell ref="G8:H8"/>
    <mergeCell ref="I8:J8"/>
    <mergeCell ref="K8:L8"/>
    <mergeCell ref="M8:N8"/>
    <mergeCell ref="O8:P8"/>
    <mergeCell ref="A6:P6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  <legacyDrawing r:id="rId3"/>
  <controls>
    <mc:AlternateContent xmlns:mc="http://schemas.openxmlformats.org/markup-compatibility/2006">
      <mc:Choice Requires="x14">
        <control shapeId="28673" r:id="rId4" name="Control 1">
          <controlPr defaultSize="0" r:id="rId5">
            <anchor moveWithCells="1">
              <from>
                <xdr:col>28</xdr:col>
                <xdr:colOff>0</xdr:colOff>
                <xdr:row>5</xdr:row>
                <xdr:rowOff>0</xdr:rowOff>
              </from>
              <to>
                <xdr:col>29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28673" r:id="rId4" name="Control 1"/>
      </mc:Fallback>
    </mc:AlternateContent>
    <mc:AlternateContent xmlns:mc="http://schemas.openxmlformats.org/markup-compatibility/2006">
      <mc:Choice Requires="x14">
        <control shapeId="28674" r:id="rId6" name="Control 2">
          <controlPr defaultSize="0" r:id="rId5">
            <anchor moveWithCells="1">
              <from>
                <xdr:col>28</xdr:col>
                <xdr:colOff>0</xdr:colOff>
                <xdr:row>39</xdr:row>
                <xdr:rowOff>0</xdr:rowOff>
              </from>
              <to>
                <xdr:col>29</xdr:col>
                <xdr:colOff>76200</xdr:colOff>
                <xdr:row>40</xdr:row>
                <xdr:rowOff>38100</xdr:rowOff>
              </to>
            </anchor>
          </controlPr>
        </control>
      </mc:Choice>
      <mc:Fallback>
        <control shapeId="28674" r:id="rId6" name="Control 2"/>
      </mc:Fallback>
    </mc:AlternateContent>
  </controls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/>
  <dimension ref="A1:AP66"/>
  <sheetViews>
    <sheetView workbookViewId="0">
      <pane ySplit="8" topLeftCell="A9" activePane="bottomLeft" state="frozen"/>
      <selection pane="bottomLeft" activeCell="K17" sqref="K17"/>
    </sheetView>
  </sheetViews>
  <sheetFormatPr defaultRowHeight="15" x14ac:dyDescent="0.25"/>
  <cols>
    <col min="1" max="1" width="5.42578125" customWidth="1"/>
    <col min="2" max="2" width="27.5703125" bestFit="1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7"/>
      <c r="I1" s="7"/>
      <c r="J1" s="7"/>
      <c r="K1" s="7"/>
      <c r="L1" s="7"/>
      <c r="M1" s="7"/>
      <c r="N1" s="7"/>
    </row>
    <row r="2" spans="1:42" ht="15" customHeight="1" thickBot="1" x14ac:dyDescent="0.3">
      <c r="A2" s="280" t="s">
        <v>1</v>
      </c>
      <c r="B2" s="280"/>
      <c r="C2" s="280"/>
      <c r="D2" s="280"/>
      <c r="E2" s="280"/>
      <c r="F2" s="280"/>
      <c r="G2" s="280"/>
      <c r="H2" s="7"/>
      <c r="I2" s="7"/>
      <c r="J2" s="7"/>
      <c r="K2" s="7"/>
      <c r="L2" s="7"/>
      <c r="M2" s="7"/>
      <c r="N2" s="7"/>
    </row>
    <row r="3" spans="1:42" ht="15.75" thickBot="1" x14ac:dyDescent="0.3">
      <c r="A3" s="1"/>
      <c r="G3" s="17" t="s">
        <v>354</v>
      </c>
    </row>
    <row r="4" spans="1:42" ht="15" customHeight="1" x14ac:dyDescent="0.25">
      <c r="A4" s="288" t="s">
        <v>217</v>
      </c>
      <c r="B4" s="288"/>
      <c r="C4" s="288"/>
      <c r="D4" s="288"/>
      <c r="E4" s="288"/>
      <c r="F4" s="288"/>
      <c r="G4" s="288"/>
      <c r="H4" s="8"/>
      <c r="I4" s="8"/>
      <c r="J4" s="8"/>
      <c r="K4" s="8"/>
      <c r="L4" s="8"/>
      <c r="M4" s="8"/>
      <c r="N4" s="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9"/>
      <c r="I5" s="9"/>
      <c r="J5" s="9"/>
      <c r="K5" s="9"/>
      <c r="L5" s="9"/>
      <c r="M5" s="9"/>
      <c r="N5" s="9"/>
    </row>
    <row r="6" spans="1:42" ht="15" customHeight="1" x14ac:dyDescent="0.25">
      <c r="A6" s="280" t="s">
        <v>4</v>
      </c>
      <c r="B6" s="280"/>
      <c r="C6" s="280"/>
      <c r="D6" s="280"/>
      <c r="E6" s="280"/>
      <c r="F6" s="280"/>
      <c r="G6" s="280"/>
      <c r="H6" s="7"/>
      <c r="I6" s="7"/>
      <c r="J6" s="7"/>
      <c r="K6" s="7"/>
      <c r="L6" s="7"/>
      <c r="M6" s="7"/>
      <c r="N6" s="7"/>
      <c r="O6" s="279" t="s">
        <v>5</v>
      </c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8" spans="1:42" ht="60" x14ac:dyDescent="0.25">
      <c r="A8" s="2" t="s">
        <v>6</v>
      </c>
      <c r="B8" s="2" t="s">
        <v>7</v>
      </c>
      <c r="C8" s="2" t="s">
        <v>164</v>
      </c>
      <c r="D8" s="2" t="s">
        <v>183</v>
      </c>
      <c r="E8" s="2" t="s">
        <v>218</v>
      </c>
      <c r="F8" s="2" t="s">
        <v>219</v>
      </c>
      <c r="G8" s="2" t="s">
        <v>220</v>
      </c>
    </row>
    <row r="9" spans="1:42" x14ac:dyDescent="0.25">
      <c r="A9" s="5"/>
      <c r="G9" s="6"/>
    </row>
    <row r="10" spans="1:42" s="16" customFormat="1" ht="15" customHeight="1" x14ac:dyDescent="0.25">
      <c r="A10" s="12">
        <v>1</v>
      </c>
      <c r="B10" s="12" t="s">
        <v>13</v>
      </c>
      <c r="C10" s="14">
        <v>155</v>
      </c>
      <c r="D10" s="14">
        <v>0</v>
      </c>
      <c r="E10" s="14">
        <v>0</v>
      </c>
      <c r="F10" s="14">
        <v>0</v>
      </c>
      <c r="G10" s="14">
        <v>444</v>
      </c>
    </row>
    <row r="11" spans="1:42" ht="15" customHeight="1" x14ac:dyDescent="0.25">
      <c r="A11" s="3">
        <v>2</v>
      </c>
      <c r="B11" s="3" t="s">
        <v>14</v>
      </c>
      <c r="C11" s="4">
        <v>14</v>
      </c>
      <c r="D11" s="4">
        <v>0</v>
      </c>
      <c r="E11" s="4">
        <v>0</v>
      </c>
      <c r="F11" s="4">
        <v>0</v>
      </c>
      <c r="G11" s="4">
        <v>0</v>
      </c>
    </row>
    <row r="12" spans="1:42" ht="15" customHeight="1" x14ac:dyDescent="0.25">
      <c r="A12" s="3">
        <v>3</v>
      </c>
      <c r="B12" s="3" t="s">
        <v>15</v>
      </c>
      <c r="C12" s="4">
        <v>80</v>
      </c>
      <c r="D12" s="4">
        <v>251</v>
      </c>
      <c r="E12" s="4">
        <v>0</v>
      </c>
      <c r="F12" s="4">
        <v>0</v>
      </c>
      <c r="G12" s="4">
        <v>251</v>
      </c>
    </row>
    <row r="13" spans="1:42" ht="15" customHeight="1" x14ac:dyDescent="0.25">
      <c r="A13" s="3">
        <v>4</v>
      </c>
      <c r="B13" s="3" t="s">
        <v>16</v>
      </c>
      <c r="C13" s="4">
        <v>675</v>
      </c>
      <c r="D13" s="4">
        <v>274</v>
      </c>
      <c r="E13" s="4">
        <v>98</v>
      </c>
      <c r="F13" s="4">
        <v>85</v>
      </c>
      <c r="G13" s="4">
        <v>2132</v>
      </c>
    </row>
    <row r="14" spans="1:42" ht="15" customHeight="1" x14ac:dyDescent="0.25">
      <c r="A14" s="3">
        <v>5</v>
      </c>
      <c r="B14" s="3" t="s">
        <v>17</v>
      </c>
      <c r="C14" s="4">
        <v>275</v>
      </c>
      <c r="D14" s="4">
        <v>12</v>
      </c>
      <c r="E14" s="4">
        <v>3.15</v>
      </c>
      <c r="F14" s="4">
        <v>2.6</v>
      </c>
      <c r="G14" s="4">
        <v>13</v>
      </c>
    </row>
    <row r="15" spans="1:42" s="16" customFormat="1" ht="15" customHeight="1" x14ac:dyDescent="0.25">
      <c r="A15" s="12">
        <v>6</v>
      </c>
      <c r="B15" s="12" t="s">
        <v>18</v>
      </c>
      <c r="C15" s="14">
        <v>102</v>
      </c>
      <c r="D15" s="14">
        <v>3</v>
      </c>
      <c r="E15" s="14">
        <v>1.2</v>
      </c>
      <c r="F15" s="14">
        <v>1.2</v>
      </c>
      <c r="G15" s="14">
        <v>5.12</v>
      </c>
    </row>
    <row r="16" spans="1:42" ht="15" customHeight="1" x14ac:dyDescent="0.25">
      <c r="A16" s="3">
        <v>7</v>
      </c>
      <c r="B16" s="3" t="s">
        <v>19</v>
      </c>
      <c r="C16" s="4">
        <v>752</v>
      </c>
      <c r="D16" s="4">
        <v>302</v>
      </c>
      <c r="E16" s="4">
        <v>60</v>
      </c>
      <c r="F16" s="4">
        <v>59</v>
      </c>
      <c r="G16" s="4">
        <v>1878</v>
      </c>
    </row>
    <row r="17" spans="1:7" ht="15" customHeight="1" x14ac:dyDescent="0.25">
      <c r="A17" s="3">
        <v>8</v>
      </c>
      <c r="B17" s="3" t="s">
        <v>20</v>
      </c>
      <c r="C17" s="4">
        <v>18</v>
      </c>
      <c r="D17" s="4">
        <v>0</v>
      </c>
      <c r="E17" s="4">
        <v>0</v>
      </c>
      <c r="F17" s="4">
        <v>0</v>
      </c>
      <c r="G17" s="4">
        <v>0</v>
      </c>
    </row>
    <row r="18" spans="1:7" ht="15" customHeight="1" x14ac:dyDescent="0.25">
      <c r="A18" s="3">
        <v>9</v>
      </c>
      <c r="B18" s="3" t="s">
        <v>21</v>
      </c>
      <c r="C18" s="4">
        <v>137</v>
      </c>
      <c r="D18" s="4">
        <v>0</v>
      </c>
      <c r="E18" s="4">
        <v>0</v>
      </c>
      <c r="F18" s="4">
        <v>0</v>
      </c>
      <c r="G18" s="4">
        <v>71</v>
      </c>
    </row>
    <row r="19" spans="1:7" s="16" customFormat="1" ht="15" customHeight="1" x14ac:dyDescent="0.25">
      <c r="A19" s="12">
        <v>10</v>
      </c>
      <c r="B19" s="12" t="s">
        <v>22</v>
      </c>
      <c r="C19" s="14">
        <v>0</v>
      </c>
      <c r="D19" s="14">
        <v>11</v>
      </c>
      <c r="E19" s="14">
        <v>0</v>
      </c>
      <c r="F19" s="14">
        <v>30.72</v>
      </c>
      <c r="G19" s="14">
        <v>0</v>
      </c>
    </row>
    <row r="20" spans="1:7" ht="15" customHeight="1" x14ac:dyDescent="0.25">
      <c r="A20" s="3">
        <v>11</v>
      </c>
      <c r="B20" s="3" t="s">
        <v>23</v>
      </c>
      <c r="C20" s="4">
        <v>75</v>
      </c>
      <c r="D20" s="4">
        <v>30</v>
      </c>
      <c r="E20" s="4">
        <v>6</v>
      </c>
      <c r="F20" s="4">
        <v>6</v>
      </c>
      <c r="G20" s="4">
        <v>45</v>
      </c>
    </row>
    <row r="21" spans="1:7" ht="15" customHeight="1" x14ac:dyDescent="0.25">
      <c r="A21" s="3">
        <v>12</v>
      </c>
      <c r="B21" s="3" t="s">
        <v>24</v>
      </c>
      <c r="C21" s="4">
        <v>79</v>
      </c>
      <c r="D21" s="4">
        <v>0</v>
      </c>
      <c r="E21" s="4">
        <v>0</v>
      </c>
      <c r="F21" s="4">
        <v>0</v>
      </c>
      <c r="G21" s="4">
        <v>0</v>
      </c>
    </row>
    <row r="22" spans="1:7" ht="15" customHeight="1" x14ac:dyDescent="0.25">
      <c r="A22" s="3">
        <v>13</v>
      </c>
      <c r="B22" s="3" t="s">
        <v>25</v>
      </c>
      <c r="C22" s="4">
        <v>298</v>
      </c>
      <c r="D22" s="4">
        <v>0</v>
      </c>
      <c r="E22" s="4">
        <v>0</v>
      </c>
      <c r="F22" s="4">
        <v>0</v>
      </c>
      <c r="G22" s="4">
        <v>38</v>
      </c>
    </row>
    <row r="23" spans="1:7" ht="15" customHeight="1" x14ac:dyDescent="0.25">
      <c r="A23" s="3">
        <v>14</v>
      </c>
      <c r="B23" s="3" t="s">
        <v>26</v>
      </c>
      <c r="C23" s="4">
        <v>226</v>
      </c>
      <c r="D23" s="4">
        <v>0</v>
      </c>
      <c r="E23" s="4">
        <v>0</v>
      </c>
      <c r="F23" s="4">
        <v>0</v>
      </c>
      <c r="G23" s="4">
        <v>0</v>
      </c>
    </row>
    <row r="24" spans="1:7" ht="15" customHeight="1" x14ac:dyDescent="0.25">
      <c r="A24" s="3">
        <v>15</v>
      </c>
      <c r="B24" s="3" t="s">
        <v>27</v>
      </c>
      <c r="C24" s="4">
        <v>290</v>
      </c>
      <c r="D24" s="4">
        <v>97</v>
      </c>
      <c r="E24" s="4">
        <v>17</v>
      </c>
      <c r="F24" s="4">
        <v>11</v>
      </c>
      <c r="G24" s="4">
        <v>97</v>
      </c>
    </row>
    <row r="25" spans="1:7" ht="15" customHeight="1" x14ac:dyDescent="0.25">
      <c r="A25" s="3">
        <v>16</v>
      </c>
      <c r="B25" s="3" t="s">
        <v>28</v>
      </c>
      <c r="C25" s="4">
        <v>249</v>
      </c>
      <c r="D25" s="4">
        <v>0</v>
      </c>
      <c r="E25" s="4">
        <v>0</v>
      </c>
      <c r="F25" s="4">
        <v>0</v>
      </c>
      <c r="G25" s="4">
        <v>0</v>
      </c>
    </row>
    <row r="26" spans="1:7" ht="15" customHeight="1" x14ac:dyDescent="0.25">
      <c r="A26" s="3">
        <v>17</v>
      </c>
      <c r="B26" s="3" t="s">
        <v>29</v>
      </c>
      <c r="C26" s="4">
        <v>342</v>
      </c>
      <c r="D26" s="4">
        <v>0</v>
      </c>
      <c r="E26" s="4">
        <v>0</v>
      </c>
      <c r="F26" s="4">
        <v>0</v>
      </c>
      <c r="G26" s="4">
        <v>0</v>
      </c>
    </row>
    <row r="27" spans="1:7" ht="15" customHeight="1" x14ac:dyDescent="0.25">
      <c r="A27" s="3">
        <v>18</v>
      </c>
      <c r="B27" s="3" t="s">
        <v>30</v>
      </c>
      <c r="C27" s="4">
        <v>498</v>
      </c>
      <c r="D27" s="4">
        <v>0</v>
      </c>
      <c r="E27" s="4">
        <v>0</v>
      </c>
      <c r="F27" s="4">
        <v>0</v>
      </c>
      <c r="G27" s="4">
        <v>7</v>
      </c>
    </row>
    <row r="28" spans="1:7" ht="15" customHeight="1" x14ac:dyDescent="0.25">
      <c r="A28" s="3">
        <v>19</v>
      </c>
      <c r="B28" s="3" t="s">
        <v>31</v>
      </c>
      <c r="C28" s="4">
        <v>20</v>
      </c>
      <c r="D28" s="4">
        <v>0</v>
      </c>
      <c r="E28" s="4">
        <v>0</v>
      </c>
      <c r="F28" s="4">
        <v>0</v>
      </c>
      <c r="G28" s="4">
        <v>0</v>
      </c>
    </row>
    <row r="29" spans="1:7" s="16" customFormat="1" ht="15" customHeight="1" x14ac:dyDescent="0.25">
      <c r="A29" s="12">
        <v>20</v>
      </c>
      <c r="B29" s="12" t="s">
        <v>32</v>
      </c>
      <c r="C29" s="14">
        <v>26</v>
      </c>
      <c r="D29" s="14">
        <v>3</v>
      </c>
      <c r="E29" s="14">
        <v>14</v>
      </c>
      <c r="F29" s="14">
        <v>12</v>
      </c>
      <c r="G29" s="14">
        <v>0</v>
      </c>
    </row>
    <row r="30" spans="1:7" ht="15" customHeight="1" thickBot="1" x14ac:dyDescent="0.3">
      <c r="A30" s="18">
        <v>21</v>
      </c>
      <c r="B30" s="18" t="s">
        <v>33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ht="15" customHeight="1" thickBot="1" x14ac:dyDescent="0.3">
      <c r="A31" s="29"/>
      <c r="B31" s="30" t="s">
        <v>34</v>
      </c>
      <c r="C31" s="31">
        <f>SUM(C10:C30)</f>
        <v>4311</v>
      </c>
      <c r="D31" s="31">
        <f t="shared" ref="D31:G31" si="0">SUM(D10:D30)</f>
        <v>983</v>
      </c>
      <c r="E31" s="31">
        <f t="shared" si="0"/>
        <v>199.35000000000002</v>
      </c>
      <c r="F31" s="31">
        <f t="shared" si="0"/>
        <v>207.52</v>
      </c>
      <c r="G31" s="32">
        <f t="shared" si="0"/>
        <v>4981.12</v>
      </c>
    </row>
    <row r="32" spans="1:7" ht="15" customHeight="1" x14ac:dyDescent="0.25">
      <c r="A32" s="22">
        <v>22</v>
      </c>
      <c r="B32" s="22" t="s">
        <v>35</v>
      </c>
      <c r="C32" s="23">
        <v>8</v>
      </c>
      <c r="D32" s="23">
        <v>0</v>
      </c>
      <c r="E32" s="23">
        <v>0</v>
      </c>
      <c r="F32" s="23">
        <v>0</v>
      </c>
      <c r="G32" s="23">
        <v>0</v>
      </c>
    </row>
    <row r="33" spans="1:7" ht="15" customHeight="1" x14ac:dyDescent="0.25">
      <c r="A33" s="3">
        <v>23</v>
      </c>
      <c r="B33" s="3" t="s">
        <v>36</v>
      </c>
      <c r="C33" s="4">
        <v>2</v>
      </c>
      <c r="D33" s="4">
        <v>0</v>
      </c>
      <c r="E33" s="4">
        <v>0</v>
      </c>
      <c r="F33" s="4">
        <v>0</v>
      </c>
      <c r="G33" s="4">
        <v>0</v>
      </c>
    </row>
    <row r="34" spans="1:7" ht="15" customHeight="1" x14ac:dyDescent="0.25">
      <c r="A34" s="3">
        <v>24</v>
      </c>
      <c r="B34" s="3" t="s">
        <v>37</v>
      </c>
      <c r="C34" s="4">
        <v>6</v>
      </c>
      <c r="D34" s="4">
        <v>0</v>
      </c>
      <c r="E34" s="4">
        <v>0</v>
      </c>
      <c r="F34" s="4">
        <v>0</v>
      </c>
      <c r="G34" s="4">
        <v>0</v>
      </c>
    </row>
    <row r="35" spans="1:7" ht="15" customHeight="1" x14ac:dyDescent="0.25">
      <c r="A35" s="3">
        <v>25</v>
      </c>
      <c r="B35" s="3" t="s">
        <v>38</v>
      </c>
      <c r="C35" s="4">
        <v>2</v>
      </c>
      <c r="D35" s="4">
        <v>0</v>
      </c>
      <c r="E35" s="4">
        <v>0</v>
      </c>
      <c r="F35" s="4">
        <v>0</v>
      </c>
      <c r="G35" s="4">
        <v>0</v>
      </c>
    </row>
    <row r="36" spans="1:7" ht="15" customHeight="1" x14ac:dyDescent="0.25">
      <c r="A36" s="3">
        <v>26</v>
      </c>
      <c r="B36" s="3" t="s">
        <v>39</v>
      </c>
      <c r="C36" s="4">
        <v>16</v>
      </c>
      <c r="D36" s="4">
        <v>0</v>
      </c>
      <c r="E36" s="4">
        <v>0</v>
      </c>
      <c r="F36" s="4">
        <v>0</v>
      </c>
      <c r="G36" s="4">
        <v>0</v>
      </c>
    </row>
    <row r="37" spans="1:7" ht="15" customHeight="1" thickBot="1" x14ac:dyDescent="0.3">
      <c r="A37" s="18">
        <v>27</v>
      </c>
      <c r="B37" s="18" t="s">
        <v>40</v>
      </c>
      <c r="C37" s="19">
        <v>2690</v>
      </c>
      <c r="D37" s="19">
        <v>12</v>
      </c>
      <c r="E37" s="19">
        <v>6</v>
      </c>
      <c r="F37" s="19">
        <v>6</v>
      </c>
      <c r="G37" s="19">
        <v>190</v>
      </c>
    </row>
    <row r="38" spans="1:7" ht="15" customHeight="1" thickBot="1" x14ac:dyDescent="0.3">
      <c r="A38" s="29"/>
      <c r="B38" s="30" t="s">
        <v>34</v>
      </c>
      <c r="C38" s="31">
        <f>SUM(C32:C37)</f>
        <v>2724</v>
      </c>
      <c r="D38" s="31">
        <f t="shared" ref="D38:G38" si="1">SUM(D32:D37)</f>
        <v>12</v>
      </c>
      <c r="E38" s="31">
        <f t="shared" si="1"/>
        <v>6</v>
      </c>
      <c r="F38" s="31">
        <f t="shared" si="1"/>
        <v>6</v>
      </c>
      <c r="G38" s="32">
        <f t="shared" si="1"/>
        <v>190</v>
      </c>
    </row>
    <row r="39" spans="1:7" ht="15" customHeight="1" x14ac:dyDescent="0.25">
      <c r="A39" s="22">
        <v>28</v>
      </c>
      <c r="B39" s="22" t="s">
        <v>41</v>
      </c>
      <c r="C39" s="23">
        <v>215</v>
      </c>
      <c r="D39" s="23">
        <v>0</v>
      </c>
      <c r="E39" s="23">
        <v>0</v>
      </c>
      <c r="F39" s="23">
        <v>0</v>
      </c>
      <c r="G39" s="23">
        <v>0</v>
      </c>
    </row>
    <row r="40" spans="1:7" ht="15" customHeight="1" x14ac:dyDescent="0.25">
      <c r="A40" s="3">
        <v>29</v>
      </c>
      <c r="B40" s="3" t="s">
        <v>42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ht="15" customHeight="1" x14ac:dyDescent="0.25">
      <c r="A41" s="3">
        <v>30</v>
      </c>
      <c r="B41" s="3" t="s">
        <v>43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ht="15" customHeight="1" x14ac:dyDescent="0.25">
      <c r="A42" s="3">
        <v>31</v>
      </c>
      <c r="B42" s="3" t="s">
        <v>44</v>
      </c>
      <c r="C42" s="4">
        <v>75</v>
      </c>
      <c r="D42" s="4">
        <v>0</v>
      </c>
      <c r="E42" s="4">
        <v>0</v>
      </c>
      <c r="F42" s="4">
        <v>0</v>
      </c>
      <c r="G42" s="4">
        <v>0</v>
      </c>
    </row>
    <row r="43" spans="1:7" ht="15" customHeight="1" x14ac:dyDescent="0.25">
      <c r="A43" s="3">
        <v>32</v>
      </c>
      <c r="B43" s="3" t="s">
        <v>45</v>
      </c>
      <c r="C43" s="4">
        <v>175</v>
      </c>
      <c r="D43" s="4">
        <v>0</v>
      </c>
      <c r="E43" s="4">
        <v>0</v>
      </c>
      <c r="F43" s="4">
        <v>0</v>
      </c>
      <c r="G43" s="4">
        <v>0</v>
      </c>
    </row>
    <row r="44" spans="1:7" ht="15" customHeight="1" x14ac:dyDescent="0.25">
      <c r="A44" s="3">
        <v>33</v>
      </c>
      <c r="B44" s="3" t="s">
        <v>46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ht="15" customHeight="1" x14ac:dyDescent="0.25">
      <c r="A45" s="3">
        <v>34</v>
      </c>
      <c r="B45" s="3" t="s">
        <v>47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ht="15" customHeight="1" x14ac:dyDescent="0.25">
      <c r="A46" s="3">
        <v>35</v>
      </c>
      <c r="B46" s="3" t="s">
        <v>48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ht="15" customHeight="1" x14ac:dyDescent="0.25">
      <c r="A47" s="3">
        <v>36</v>
      </c>
      <c r="B47" s="3" t="s">
        <v>49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15" customHeight="1" x14ac:dyDescent="0.25">
      <c r="A48" s="3">
        <v>37</v>
      </c>
      <c r="B48" s="3" t="s">
        <v>50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ht="15" customHeight="1" x14ac:dyDescent="0.25">
      <c r="A49" s="3">
        <v>38</v>
      </c>
      <c r="B49" s="3" t="s">
        <v>51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ht="15" customHeight="1" x14ac:dyDescent="0.25">
      <c r="A50" s="3">
        <v>39</v>
      </c>
      <c r="B50" s="3" t="s">
        <v>52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ht="15" customHeight="1" x14ac:dyDescent="0.25">
      <c r="A51" s="3">
        <v>40</v>
      </c>
      <c r="B51" s="3" t="s">
        <v>53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ht="15" customHeight="1" x14ac:dyDescent="0.25">
      <c r="A52" s="3">
        <v>41</v>
      </c>
      <c r="B52" s="3" t="s">
        <v>54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ht="15" customHeight="1" x14ac:dyDescent="0.25">
      <c r="A53" s="3">
        <v>42</v>
      </c>
      <c r="B53" s="3" t="s">
        <v>55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5" customHeight="1" x14ac:dyDescent="0.25">
      <c r="A54" s="3">
        <v>43</v>
      </c>
      <c r="B54" s="3" t="s">
        <v>56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ht="15" customHeight="1" x14ac:dyDescent="0.25">
      <c r="A55" s="3">
        <v>44</v>
      </c>
      <c r="B55" s="3" t="s">
        <v>57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ht="15" customHeight="1" x14ac:dyDescent="0.25">
      <c r="A56" s="3">
        <v>45</v>
      </c>
      <c r="B56" s="3" t="s">
        <v>58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ht="15" customHeight="1" thickBot="1" x14ac:dyDescent="0.3">
      <c r="A57" s="18">
        <v>46</v>
      </c>
      <c r="B57" s="18" t="s">
        <v>297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</row>
    <row r="58" spans="1:7" ht="15" customHeight="1" thickBot="1" x14ac:dyDescent="0.3">
      <c r="A58" s="29"/>
      <c r="B58" s="30" t="s">
        <v>34</v>
      </c>
      <c r="C58" s="31">
        <f>SUM(C39:C57)</f>
        <v>465</v>
      </c>
      <c r="D58" s="31">
        <f t="shared" ref="D58:G58" si="2">SUM(D39:D57)</f>
        <v>0</v>
      </c>
      <c r="E58" s="31">
        <f t="shared" si="2"/>
        <v>0</v>
      </c>
      <c r="F58" s="31">
        <f t="shared" si="2"/>
        <v>0</v>
      </c>
      <c r="G58" s="32">
        <f t="shared" si="2"/>
        <v>0</v>
      </c>
    </row>
    <row r="59" spans="1:7" ht="15" customHeight="1" x14ac:dyDescent="0.25">
      <c r="A59" s="22">
        <v>47</v>
      </c>
      <c r="B59" s="22" t="s">
        <v>59</v>
      </c>
      <c r="C59" s="23">
        <v>1860</v>
      </c>
      <c r="D59" s="23">
        <v>891</v>
      </c>
      <c r="E59" s="23">
        <v>461</v>
      </c>
      <c r="F59" s="23">
        <v>380</v>
      </c>
      <c r="G59" s="23">
        <v>18213</v>
      </c>
    </row>
    <row r="60" spans="1:7" ht="15" customHeight="1" x14ac:dyDescent="0.25">
      <c r="A60" s="3">
        <v>48</v>
      </c>
      <c r="B60" s="3" t="s">
        <v>60</v>
      </c>
      <c r="C60" s="4">
        <v>1860</v>
      </c>
      <c r="D60" s="4">
        <v>251</v>
      </c>
      <c r="E60" s="4">
        <v>52</v>
      </c>
      <c r="F60" s="4">
        <v>52</v>
      </c>
      <c r="G60" s="4">
        <v>15581</v>
      </c>
    </row>
    <row r="61" spans="1:7" ht="15" customHeight="1" thickBot="1" x14ac:dyDescent="0.3">
      <c r="A61" s="18">
        <v>49</v>
      </c>
      <c r="B61" s="18" t="s">
        <v>61</v>
      </c>
      <c r="C61" s="19">
        <v>1140</v>
      </c>
      <c r="D61" s="19">
        <v>317</v>
      </c>
      <c r="E61" s="19">
        <v>107</v>
      </c>
      <c r="F61" s="19">
        <v>98</v>
      </c>
      <c r="G61" s="19">
        <v>13122</v>
      </c>
    </row>
    <row r="62" spans="1:7" ht="15" customHeight="1" thickBot="1" x14ac:dyDescent="0.3">
      <c r="A62" s="29"/>
      <c r="B62" s="30" t="s">
        <v>34</v>
      </c>
      <c r="C62" s="31">
        <f>SUM(C59:C61)</f>
        <v>4860</v>
      </c>
      <c r="D62" s="31">
        <f t="shared" ref="D62:G62" si="3">SUM(D59:D61)</f>
        <v>1459</v>
      </c>
      <c r="E62" s="31">
        <f t="shared" si="3"/>
        <v>620</v>
      </c>
      <c r="F62" s="31">
        <f t="shared" si="3"/>
        <v>530</v>
      </c>
      <c r="G62" s="32">
        <f t="shared" si="3"/>
        <v>46916</v>
      </c>
    </row>
    <row r="63" spans="1:7" ht="15" customHeight="1" x14ac:dyDescent="0.25">
      <c r="A63" s="22">
        <v>50</v>
      </c>
      <c r="B63" s="22" t="s">
        <v>62</v>
      </c>
      <c r="C63" s="23">
        <v>1200</v>
      </c>
      <c r="D63" s="23">
        <v>642</v>
      </c>
      <c r="E63" s="23">
        <v>145</v>
      </c>
      <c r="F63" s="23">
        <v>145</v>
      </c>
      <c r="G63" s="23">
        <v>642</v>
      </c>
    </row>
    <row r="64" spans="1:7" s="16" customFormat="1" ht="15" customHeight="1" thickBot="1" x14ac:dyDescent="0.3">
      <c r="A64" s="84">
        <v>51</v>
      </c>
      <c r="B64" s="84" t="s">
        <v>63</v>
      </c>
      <c r="C64" s="85">
        <v>700</v>
      </c>
      <c r="D64" s="85">
        <v>0</v>
      </c>
      <c r="E64" s="85">
        <v>0</v>
      </c>
      <c r="F64" s="85">
        <v>0</v>
      </c>
      <c r="G64" s="85">
        <v>0</v>
      </c>
    </row>
    <row r="65" spans="1:7" ht="15" customHeight="1" thickBot="1" x14ac:dyDescent="0.3">
      <c r="A65" s="29"/>
      <c r="B65" s="30" t="s">
        <v>34</v>
      </c>
      <c r="C65" s="31">
        <f>SUM(C63:C64)</f>
        <v>1900</v>
      </c>
      <c r="D65" s="31">
        <f t="shared" ref="D65:G65" si="4">SUM(D63:D64)</f>
        <v>642</v>
      </c>
      <c r="E65" s="31">
        <f t="shared" si="4"/>
        <v>145</v>
      </c>
      <c r="F65" s="31">
        <f t="shared" si="4"/>
        <v>145</v>
      </c>
      <c r="G65" s="32">
        <f t="shared" si="4"/>
        <v>642</v>
      </c>
    </row>
    <row r="66" spans="1:7" ht="15" customHeight="1" thickBot="1" x14ac:dyDescent="0.3">
      <c r="A66" s="276" t="s">
        <v>11</v>
      </c>
      <c r="B66" s="277"/>
      <c r="C66" s="25">
        <f>C65+C62+C58+C38+C31</f>
        <v>14260</v>
      </c>
      <c r="D66" s="25">
        <f t="shared" ref="D66:G66" si="5">D65+D62+D58+D38+D31</f>
        <v>3096</v>
      </c>
      <c r="E66" s="25">
        <f t="shared" si="5"/>
        <v>970.35</v>
      </c>
      <c r="F66" s="25">
        <f t="shared" si="5"/>
        <v>888.52</v>
      </c>
      <c r="G66" s="26">
        <f t="shared" si="5"/>
        <v>52729.120000000003</v>
      </c>
    </row>
  </sheetData>
  <mergeCells count="8">
    <mergeCell ref="A66:B66"/>
    <mergeCell ref="AC6:AP6"/>
    <mergeCell ref="O6:AB6"/>
    <mergeCell ref="A1:G1"/>
    <mergeCell ref="A2:G2"/>
    <mergeCell ref="A4:G4"/>
    <mergeCell ref="A5:G5"/>
    <mergeCell ref="A6:G6"/>
  </mergeCells>
  <pageMargins left="0.7" right="0.7" top="0.75" bottom="0.75" header="0.3" footer="0.3"/>
  <pageSetup scale="68" orientation="portrait" r:id="rId1"/>
  <drawing r:id="rId2"/>
  <legacyDrawing r:id="rId3"/>
  <controls>
    <mc:AlternateContent xmlns:mc="http://schemas.openxmlformats.org/markup-compatibility/2006">
      <mc:Choice Requires="x14">
        <control shapeId="29697" r:id="rId4" name="Control 1">
          <controlPr defaultSize="0" r:id="rId5">
            <anchor moveWithCells="1">
              <from>
                <xdr:col>28</xdr:col>
                <xdr:colOff>0</xdr:colOff>
                <xdr:row>5</xdr:row>
                <xdr:rowOff>0</xdr:rowOff>
              </from>
              <to>
                <xdr:col>29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29697" r:id="rId4" name="Control 1"/>
      </mc:Fallback>
    </mc:AlternateContent>
    <mc:AlternateContent xmlns:mc="http://schemas.openxmlformats.org/markup-compatibility/2006">
      <mc:Choice Requires="x14">
        <control shapeId="29698" r:id="rId6" name="Control 2">
          <controlPr defaultSize="0" r:id="rId5">
            <anchor moveWithCells="1">
              <from>
                <xdr:col>28</xdr:col>
                <xdr:colOff>0</xdr:colOff>
                <xdr:row>38</xdr:row>
                <xdr:rowOff>0</xdr:rowOff>
              </from>
              <to>
                <xdr:col>29</xdr:col>
                <xdr:colOff>76200</xdr:colOff>
                <xdr:row>39</xdr:row>
                <xdr:rowOff>38100</xdr:rowOff>
              </to>
            </anchor>
          </controlPr>
        </control>
      </mc:Choice>
      <mc:Fallback>
        <control shapeId="29698" r:id="rId6" name="Control 2"/>
      </mc:Fallback>
    </mc:AlternateContent>
  </controls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/>
  <dimension ref="A1:AP67"/>
  <sheetViews>
    <sheetView topLeftCell="A5" workbookViewId="0">
      <pane ySplit="5" topLeftCell="A10" activePane="bottomLeft" state="frozen"/>
      <selection activeCell="A5" sqref="A5"/>
      <selection pane="bottomLeft" activeCell="O15" sqref="O15"/>
    </sheetView>
  </sheetViews>
  <sheetFormatPr defaultRowHeight="15" x14ac:dyDescent="0.25"/>
  <cols>
    <col min="1" max="1" width="6.140625" customWidth="1"/>
    <col min="2" max="2" width="28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7"/>
      <c r="N1" s="7"/>
    </row>
    <row r="2" spans="1:42" ht="15" customHeight="1" x14ac:dyDescent="0.25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7"/>
      <c r="N2" s="7"/>
    </row>
    <row r="3" spans="1:42" x14ac:dyDescent="0.25">
      <c r="A3" s="1"/>
    </row>
    <row r="4" spans="1:42" ht="15" customHeight="1" x14ac:dyDescent="0.25">
      <c r="A4" s="288" t="s">
        <v>221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8"/>
      <c r="N4" s="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9"/>
      <c r="N5" s="9"/>
    </row>
    <row r="6" spans="1:42" ht="15" customHeight="1" thickBot="1" x14ac:dyDescent="0.3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7"/>
      <c r="N6" s="7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7" spans="1:42" ht="15.75" thickBot="1" x14ac:dyDescent="0.3">
      <c r="L7" s="17" t="s">
        <v>355</v>
      </c>
    </row>
    <row r="8" spans="1:42" ht="15" customHeight="1" x14ac:dyDescent="0.25">
      <c r="A8" s="283" t="s">
        <v>6</v>
      </c>
      <c r="B8" s="283" t="s">
        <v>7</v>
      </c>
      <c r="C8" s="285" t="s">
        <v>222</v>
      </c>
      <c r="D8" s="286"/>
      <c r="E8" s="286"/>
      <c r="F8" s="286"/>
      <c r="G8" s="287"/>
      <c r="H8" s="285" t="s">
        <v>223</v>
      </c>
      <c r="I8" s="286"/>
      <c r="J8" s="286"/>
      <c r="K8" s="286"/>
      <c r="L8" s="287"/>
    </row>
    <row r="9" spans="1:42" ht="75" x14ac:dyDescent="0.25">
      <c r="A9" s="284"/>
      <c r="B9" s="284"/>
      <c r="C9" s="2" t="s">
        <v>164</v>
      </c>
      <c r="D9" s="2" t="s">
        <v>183</v>
      </c>
      <c r="E9" s="2" t="s">
        <v>218</v>
      </c>
      <c r="F9" s="2" t="s">
        <v>219</v>
      </c>
      <c r="G9" s="2" t="s">
        <v>224</v>
      </c>
      <c r="H9" s="2" t="s">
        <v>164</v>
      </c>
      <c r="I9" s="2" t="s">
        <v>183</v>
      </c>
      <c r="J9" s="2" t="s">
        <v>218</v>
      </c>
      <c r="K9" s="2" t="s">
        <v>219</v>
      </c>
      <c r="L9" s="2" t="s">
        <v>224</v>
      </c>
    </row>
    <row r="10" spans="1:42" x14ac:dyDescent="0.25">
      <c r="A10" s="5"/>
      <c r="L10" s="6"/>
    </row>
    <row r="11" spans="1:42" s="16" customFormat="1" ht="15" customHeight="1" x14ac:dyDescent="0.25">
      <c r="A11" s="12">
        <v>1</v>
      </c>
      <c r="B11" s="12" t="s">
        <v>13</v>
      </c>
      <c r="C11" s="14">
        <v>300</v>
      </c>
      <c r="D11" s="14">
        <v>0</v>
      </c>
      <c r="E11" s="14">
        <v>0</v>
      </c>
      <c r="F11" s="14">
        <v>0</v>
      </c>
      <c r="G11" s="14">
        <v>140</v>
      </c>
      <c r="H11" s="14">
        <v>0</v>
      </c>
      <c r="I11" s="14">
        <v>99</v>
      </c>
      <c r="J11" s="14">
        <v>25</v>
      </c>
      <c r="K11" s="14">
        <v>24</v>
      </c>
      <c r="L11" s="14">
        <v>1501</v>
      </c>
    </row>
    <row r="12" spans="1:42" ht="15" customHeight="1" x14ac:dyDescent="0.25">
      <c r="A12" s="3">
        <v>2</v>
      </c>
      <c r="B12" s="3" t="s">
        <v>14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</row>
    <row r="13" spans="1:42" s="16" customFormat="1" ht="15" customHeight="1" x14ac:dyDescent="0.25">
      <c r="A13" s="12">
        <v>3</v>
      </c>
      <c r="B13" s="12" t="s">
        <v>15</v>
      </c>
      <c r="C13" s="14">
        <v>0</v>
      </c>
      <c r="D13" s="14">
        <v>156</v>
      </c>
      <c r="E13" s="14">
        <v>0</v>
      </c>
      <c r="F13" s="14">
        <v>0</v>
      </c>
      <c r="G13" s="14">
        <v>156</v>
      </c>
      <c r="H13" s="14">
        <v>0</v>
      </c>
      <c r="I13" s="14">
        <v>378</v>
      </c>
      <c r="J13" s="14">
        <v>6.89</v>
      </c>
      <c r="K13" s="14">
        <v>7</v>
      </c>
      <c r="L13" s="14">
        <v>378</v>
      </c>
    </row>
    <row r="14" spans="1:42" ht="15" customHeight="1" x14ac:dyDescent="0.25">
      <c r="A14" s="3">
        <v>4</v>
      </c>
      <c r="B14" s="3" t="s">
        <v>16</v>
      </c>
      <c r="C14" s="4">
        <v>50</v>
      </c>
      <c r="D14" s="4">
        <v>110</v>
      </c>
      <c r="E14" s="4">
        <v>35</v>
      </c>
      <c r="F14" s="4">
        <v>30</v>
      </c>
      <c r="G14" s="4">
        <v>925</v>
      </c>
      <c r="H14" s="4">
        <v>3100</v>
      </c>
      <c r="I14" s="4">
        <v>406</v>
      </c>
      <c r="J14" s="4">
        <v>141</v>
      </c>
      <c r="K14" s="4">
        <v>136</v>
      </c>
      <c r="L14" s="4">
        <v>11306</v>
      </c>
    </row>
    <row r="15" spans="1:42" s="16" customFormat="1" ht="15" customHeight="1" x14ac:dyDescent="0.25">
      <c r="A15" s="12">
        <v>5</v>
      </c>
      <c r="B15" s="12" t="s">
        <v>17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38</v>
      </c>
      <c r="I15" s="14">
        <v>698</v>
      </c>
      <c r="J15" s="14">
        <v>256</v>
      </c>
      <c r="K15" s="14">
        <v>251</v>
      </c>
      <c r="L15" s="14">
        <v>821</v>
      </c>
    </row>
    <row r="16" spans="1:42" ht="15" customHeight="1" x14ac:dyDescent="0.25">
      <c r="A16" s="3">
        <v>6</v>
      </c>
      <c r="B16" s="3" t="s">
        <v>18</v>
      </c>
      <c r="C16" s="4">
        <v>0</v>
      </c>
      <c r="D16" s="4">
        <v>35</v>
      </c>
      <c r="E16" s="4">
        <v>10</v>
      </c>
      <c r="F16" s="4">
        <v>7.41</v>
      </c>
      <c r="G16" s="4">
        <v>34</v>
      </c>
      <c r="H16" s="4">
        <v>0</v>
      </c>
      <c r="I16" s="4">
        <v>2135</v>
      </c>
      <c r="J16" s="4">
        <v>494.12</v>
      </c>
      <c r="K16" s="4">
        <v>426</v>
      </c>
      <c r="L16" s="4">
        <v>2607</v>
      </c>
    </row>
    <row r="17" spans="1:12" ht="15" customHeight="1" x14ac:dyDescent="0.25">
      <c r="A17" s="3">
        <v>7</v>
      </c>
      <c r="B17" s="3" t="s">
        <v>19</v>
      </c>
      <c r="C17" s="4">
        <v>500</v>
      </c>
      <c r="D17" s="4">
        <v>125</v>
      </c>
      <c r="E17" s="4">
        <v>8</v>
      </c>
      <c r="F17" s="4">
        <v>7</v>
      </c>
      <c r="G17" s="4">
        <v>304</v>
      </c>
      <c r="H17" s="4">
        <v>500</v>
      </c>
      <c r="I17" s="4">
        <v>58</v>
      </c>
      <c r="J17" s="4">
        <v>8</v>
      </c>
      <c r="K17" s="4">
        <v>8</v>
      </c>
      <c r="L17" s="4">
        <v>1014</v>
      </c>
    </row>
    <row r="18" spans="1:12" ht="15" customHeight="1" x14ac:dyDescent="0.25">
      <c r="A18" s="3">
        <v>8</v>
      </c>
      <c r="B18" s="3" t="s">
        <v>20</v>
      </c>
      <c r="C18" s="4">
        <v>0</v>
      </c>
      <c r="D18" s="4">
        <v>18</v>
      </c>
      <c r="E18" s="4">
        <v>4</v>
      </c>
      <c r="F18" s="4">
        <v>4</v>
      </c>
      <c r="G18" s="4">
        <v>43</v>
      </c>
      <c r="H18" s="4">
        <v>0</v>
      </c>
      <c r="I18" s="4">
        <v>32</v>
      </c>
      <c r="J18" s="4">
        <v>8</v>
      </c>
      <c r="K18" s="4">
        <v>7</v>
      </c>
      <c r="L18" s="4">
        <v>57</v>
      </c>
    </row>
    <row r="19" spans="1:12" ht="15" customHeight="1" x14ac:dyDescent="0.25">
      <c r="A19" s="3">
        <v>9</v>
      </c>
      <c r="B19" s="3" t="s">
        <v>21</v>
      </c>
      <c r="C19" s="4">
        <v>0</v>
      </c>
      <c r="D19" s="4">
        <v>0</v>
      </c>
      <c r="E19" s="4">
        <v>0</v>
      </c>
      <c r="F19" s="4">
        <v>0</v>
      </c>
      <c r="G19" s="4">
        <v>8</v>
      </c>
      <c r="H19" s="4">
        <v>0</v>
      </c>
      <c r="I19" s="4">
        <v>0</v>
      </c>
      <c r="J19" s="4">
        <v>0</v>
      </c>
      <c r="K19" s="4">
        <v>0</v>
      </c>
      <c r="L19" s="4">
        <v>523</v>
      </c>
    </row>
    <row r="20" spans="1:12" s="16" customFormat="1" ht="15" customHeight="1" x14ac:dyDescent="0.25">
      <c r="A20" s="12">
        <v>10</v>
      </c>
      <c r="B20" s="12" t="s">
        <v>22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</row>
    <row r="21" spans="1:12" ht="15" customHeight="1" x14ac:dyDescent="0.25">
      <c r="A21" s="3">
        <v>11</v>
      </c>
      <c r="B21" s="3" t="s">
        <v>23</v>
      </c>
      <c r="C21" s="4">
        <v>0</v>
      </c>
      <c r="D21" s="4">
        <v>30</v>
      </c>
      <c r="E21" s="4">
        <v>6</v>
      </c>
      <c r="F21" s="4">
        <v>6</v>
      </c>
      <c r="G21" s="4">
        <v>49</v>
      </c>
      <c r="H21" s="4">
        <v>0</v>
      </c>
      <c r="I21" s="4">
        <v>30</v>
      </c>
      <c r="J21" s="4">
        <v>6</v>
      </c>
      <c r="K21" s="4">
        <v>6</v>
      </c>
      <c r="L21" s="4">
        <v>49</v>
      </c>
    </row>
    <row r="22" spans="1:12" s="16" customFormat="1" ht="15" customHeight="1" x14ac:dyDescent="0.25">
      <c r="A22" s="12">
        <v>12</v>
      </c>
      <c r="B22" s="12" t="s">
        <v>24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29</v>
      </c>
      <c r="J22" s="14">
        <v>4.6500000000000004</v>
      </c>
      <c r="K22" s="14">
        <v>3</v>
      </c>
      <c r="L22" s="14">
        <v>0</v>
      </c>
    </row>
    <row r="23" spans="1:12" ht="15" customHeight="1" x14ac:dyDescent="0.25">
      <c r="A23" s="3">
        <v>13</v>
      </c>
      <c r="B23" s="3" t="s">
        <v>25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</row>
    <row r="24" spans="1:12" ht="15" customHeight="1" x14ac:dyDescent="0.25">
      <c r="A24" s="3">
        <v>14</v>
      </c>
      <c r="B24" s="3" t="s">
        <v>26</v>
      </c>
      <c r="C24" s="4">
        <v>0</v>
      </c>
      <c r="D24" s="4">
        <v>2</v>
      </c>
      <c r="E24" s="4">
        <v>2</v>
      </c>
      <c r="F24" s="4">
        <v>2</v>
      </c>
      <c r="G24" s="4">
        <v>2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</row>
    <row r="25" spans="1:12" ht="15" customHeight="1" x14ac:dyDescent="0.25">
      <c r="A25" s="3">
        <v>15</v>
      </c>
      <c r="B25" s="3" t="s">
        <v>27</v>
      </c>
      <c r="C25" s="4">
        <v>0</v>
      </c>
      <c r="D25" s="4">
        <v>0</v>
      </c>
      <c r="E25" s="4">
        <v>0</v>
      </c>
      <c r="F25" s="4">
        <v>0</v>
      </c>
      <c r="G25" s="4">
        <v>131</v>
      </c>
      <c r="H25" s="4">
        <v>500</v>
      </c>
      <c r="I25" s="4">
        <v>847</v>
      </c>
      <c r="J25" s="4">
        <v>170</v>
      </c>
      <c r="K25" s="4">
        <v>120</v>
      </c>
      <c r="L25" s="4">
        <v>4441</v>
      </c>
    </row>
    <row r="26" spans="1:12" ht="15" customHeight="1" x14ac:dyDescent="0.25">
      <c r="A26" s="3">
        <v>16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11</v>
      </c>
      <c r="J26" s="4">
        <v>3</v>
      </c>
      <c r="K26" s="4">
        <v>2</v>
      </c>
      <c r="L26" s="4">
        <v>200</v>
      </c>
    </row>
    <row r="27" spans="1:12" ht="15" customHeight="1" x14ac:dyDescent="0.25">
      <c r="A27" s="3">
        <v>17</v>
      </c>
      <c r="B27" s="3" t="s">
        <v>29</v>
      </c>
      <c r="C27" s="4">
        <v>250</v>
      </c>
      <c r="D27" s="4">
        <v>0</v>
      </c>
      <c r="E27" s="4">
        <v>0</v>
      </c>
      <c r="F27" s="4">
        <v>0</v>
      </c>
      <c r="G27" s="4">
        <v>0</v>
      </c>
      <c r="H27" s="4">
        <v>500</v>
      </c>
      <c r="I27" s="4">
        <v>385</v>
      </c>
      <c r="J27" s="4">
        <v>96</v>
      </c>
      <c r="K27" s="4">
        <v>385</v>
      </c>
      <c r="L27" s="4">
        <v>5451</v>
      </c>
    </row>
    <row r="28" spans="1:12" s="16" customFormat="1" ht="15" customHeight="1" x14ac:dyDescent="0.25">
      <c r="A28" s="12">
        <v>18</v>
      </c>
      <c r="B28" s="12" t="s">
        <v>30</v>
      </c>
      <c r="C28" s="14">
        <v>2</v>
      </c>
      <c r="D28" s="14">
        <v>23</v>
      </c>
      <c r="E28" s="14">
        <v>6</v>
      </c>
      <c r="F28" s="14">
        <v>5.45</v>
      </c>
      <c r="G28" s="14">
        <v>397</v>
      </c>
      <c r="H28" s="14">
        <v>2000</v>
      </c>
      <c r="I28" s="14">
        <v>0</v>
      </c>
      <c r="J28" s="14">
        <v>0</v>
      </c>
      <c r="K28" s="14">
        <v>0</v>
      </c>
      <c r="L28" s="14">
        <v>0</v>
      </c>
    </row>
    <row r="29" spans="1:12" ht="15" customHeight="1" x14ac:dyDescent="0.25">
      <c r="A29" s="3">
        <v>19</v>
      </c>
      <c r="B29" s="3" t="s">
        <v>31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28</v>
      </c>
      <c r="I29" s="4">
        <v>0</v>
      </c>
      <c r="J29" s="4">
        <v>0</v>
      </c>
      <c r="K29" s="4">
        <v>0</v>
      </c>
      <c r="L29" s="4">
        <v>0</v>
      </c>
    </row>
    <row r="30" spans="1:12" s="16" customFormat="1" ht="15" customHeight="1" x14ac:dyDescent="0.25">
      <c r="A30" s="12">
        <v>20</v>
      </c>
      <c r="B30" s="12" t="s">
        <v>32</v>
      </c>
      <c r="C30" s="14">
        <v>0</v>
      </c>
      <c r="D30" s="14">
        <v>7</v>
      </c>
      <c r="E30" s="14">
        <v>17</v>
      </c>
      <c r="F30" s="14">
        <v>14</v>
      </c>
      <c r="G30" s="14">
        <v>10</v>
      </c>
      <c r="H30" s="14">
        <v>0</v>
      </c>
      <c r="I30" s="14">
        <v>5</v>
      </c>
      <c r="J30" s="14">
        <v>3</v>
      </c>
      <c r="K30" s="14">
        <v>2</v>
      </c>
      <c r="L30" s="14">
        <v>322</v>
      </c>
    </row>
    <row r="31" spans="1:12" ht="15" customHeight="1" thickBot="1" x14ac:dyDescent="0.3">
      <c r="A31" s="18">
        <v>21</v>
      </c>
      <c r="B31" s="18" t="s">
        <v>33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1:12" ht="15" customHeight="1" thickBot="1" x14ac:dyDescent="0.3">
      <c r="A32" s="29"/>
      <c r="B32" s="30" t="s">
        <v>34</v>
      </c>
      <c r="C32" s="31">
        <f>SUM(C11:C31)</f>
        <v>1102</v>
      </c>
      <c r="D32" s="31">
        <f t="shared" ref="D32:L32" si="0">SUM(D11:D31)</f>
        <v>506</v>
      </c>
      <c r="E32" s="31">
        <f t="shared" si="0"/>
        <v>88</v>
      </c>
      <c r="F32" s="31">
        <f t="shared" si="0"/>
        <v>75.86</v>
      </c>
      <c r="G32" s="31">
        <f t="shared" si="0"/>
        <v>2199</v>
      </c>
      <c r="H32" s="31">
        <f t="shared" si="0"/>
        <v>6666</v>
      </c>
      <c r="I32" s="31">
        <f t="shared" si="0"/>
        <v>5113</v>
      </c>
      <c r="J32" s="31">
        <f t="shared" si="0"/>
        <v>1221.6599999999999</v>
      </c>
      <c r="K32" s="31">
        <f t="shared" si="0"/>
        <v>1377</v>
      </c>
      <c r="L32" s="32">
        <f t="shared" si="0"/>
        <v>28670</v>
      </c>
    </row>
    <row r="33" spans="1:12" ht="15" customHeight="1" x14ac:dyDescent="0.25">
      <c r="A33" s="22">
        <v>22</v>
      </c>
      <c r="B33" s="22" t="s">
        <v>35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</row>
    <row r="34" spans="1:12" ht="15" customHeight="1" x14ac:dyDescent="0.25">
      <c r="A34" s="3">
        <v>23</v>
      </c>
      <c r="B34" s="3" t="s">
        <v>36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</row>
    <row r="35" spans="1:12" ht="15" customHeight="1" x14ac:dyDescent="0.25">
      <c r="A35" s="3">
        <v>24</v>
      </c>
      <c r="B35" s="3" t="s">
        <v>37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</row>
    <row r="36" spans="1:12" ht="15" customHeight="1" x14ac:dyDescent="0.25">
      <c r="A36" s="3">
        <v>25</v>
      </c>
      <c r="B36" s="3" t="s">
        <v>38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</row>
    <row r="37" spans="1:12" ht="15" customHeight="1" x14ac:dyDescent="0.25">
      <c r="A37" s="3">
        <v>26</v>
      </c>
      <c r="B37" s="3" t="s">
        <v>39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</row>
    <row r="38" spans="1:12" ht="15" customHeight="1" thickBot="1" x14ac:dyDescent="0.3">
      <c r="A38" s="18">
        <v>27</v>
      </c>
      <c r="B38" s="18" t="s">
        <v>40</v>
      </c>
      <c r="C38" s="19">
        <v>0</v>
      </c>
      <c r="D38" s="19">
        <v>55</v>
      </c>
      <c r="E38" s="19">
        <v>80</v>
      </c>
      <c r="F38" s="19">
        <v>70</v>
      </c>
      <c r="G38" s="19">
        <v>301</v>
      </c>
      <c r="H38" s="19">
        <v>4000</v>
      </c>
      <c r="I38" s="19">
        <v>41</v>
      </c>
      <c r="J38" s="19">
        <v>70</v>
      </c>
      <c r="K38" s="19">
        <v>70</v>
      </c>
      <c r="L38" s="19">
        <v>159</v>
      </c>
    </row>
    <row r="39" spans="1:12" ht="15" customHeight="1" thickBot="1" x14ac:dyDescent="0.3">
      <c r="A39" s="29"/>
      <c r="B39" s="30" t="s">
        <v>34</v>
      </c>
      <c r="C39" s="31">
        <f>SUM(C33:C38)</f>
        <v>0</v>
      </c>
      <c r="D39" s="31">
        <f t="shared" ref="D39:L39" si="1">SUM(D33:D38)</f>
        <v>55</v>
      </c>
      <c r="E39" s="31">
        <f t="shared" si="1"/>
        <v>80</v>
      </c>
      <c r="F39" s="31">
        <f t="shared" si="1"/>
        <v>70</v>
      </c>
      <c r="G39" s="31">
        <f t="shared" si="1"/>
        <v>301</v>
      </c>
      <c r="H39" s="31">
        <f t="shared" si="1"/>
        <v>4000</v>
      </c>
      <c r="I39" s="31">
        <f t="shared" si="1"/>
        <v>41</v>
      </c>
      <c r="J39" s="31">
        <f t="shared" si="1"/>
        <v>70</v>
      </c>
      <c r="K39" s="31">
        <f t="shared" si="1"/>
        <v>70</v>
      </c>
      <c r="L39" s="32">
        <f t="shared" si="1"/>
        <v>159</v>
      </c>
    </row>
    <row r="40" spans="1:12" ht="15" customHeight="1" x14ac:dyDescent="0.25">
      <c r="A40" s="22">
        <v>28</v>
      </c>
      <c r="B40" s="22" t="s">
        <v>41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</row>
    <row r="41" spans="1:12" ht="15" customHeight="1" x14ac:dyDescent="0.25">
      <c r="A41" s="3">
        <v>29</v>
      </c>
      <c r="B41" s="3" t="s">
        <v>42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</row>
    <row r="42" spans="1:12" ht="15" customHeight="1" x14ac:dyDescent="0.25">
      <c r="A42" s="3">
        <v>30</v>
      </c>
      <c r="B42" s="3" t="s">
        <v>43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</row>
    <row r="43" spans="1:12" ht="15" customHeight="1" x14ac:dyDescent="0.25">
      <c r="A43" s="3">
        <v>31</v>
      </c>
      <c r="B43" s="3" t="s">
        <v>44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185</v>
      </c>
      <c r="I43" s="4">
        <v>46289</v>
      </c>
      <c r="J43" s="4">
        <v>33751</v>
      </c>
      <c r="K43" s="4">
        <v>33751</v>
      </c>
      <c r="L43" s="4">
        <v>46289</v>
      </c>
    </row>
    <row r="44" spans="1:12" ht="15" customHeight="1" x14ac:dyDescent="0.25">
      <c r="A44" s="3">
        <v>32</v>
      </c>
      <c r="B44" s="3" t="s">
        <v>45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</row>
    <row r="45" spans="1:12" ht="15" customHeight="1" x14ac:dyDescent="0.25">
      <c r="A45" s="3">
        <v>33</v>
      </c>
      <c r="B45" s="3" t="s">
        <v>46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</row>
    <row r="46" spans="1:12" ht="15" customHeight="1" x14ac:dyDescent="0.25">
      <c r="A46" s="3">
        <v>34</v>
      </c>
      <c r="B46" s="3" t="s">
        <v>47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</row>
    <row r="47" spans="1:12" s="16" customFormat="1" ht="15" customHeight="1" x14ac:dyDescent="0.25">
      <c r="A47" s="12">
        <v>35</v>
      </c>
      <c r="B47" s="12" t="s">
        <v>48</v>
      </c>
      <c r="C47" s="14">
        <v>0</v>
      </c>
      <c r="D47" s="14">
        <v>14</v>
      </c>
      <c r="E47" s="14">
        <v>145</v>
      </c>
      <c r="F47" s="14">
        <v>145.03</v>
      </c>
      <c r="G47" s="14">
        <v>32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</row>
    <row r="48" spans="1:12" ht="15" customHeight="1" x14ac:dyDescent="0.25">
      <c r="A48" s="3">
        <v>36</v>
      </c>
      <c r="B48" s="3" t="s">
        <v>49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</row>
    <row r="49" spans="1:12" ht="15" customHeight="1" x14ac:dyDescent="0.25">
      <c r="A49" s="3">
        <v>37</v>
      </c>
      <c r="B49" s="3" t="s">
        <v>50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</row>
    <row r="50" spans="1:12" ht="15" customHeight="1" x14ac:dyDescent="0.25">
      <c r="A50" s="3">
        <v>38</v>
      </c>
      <c r="B50" s="3" t="s">
        <v>51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</row>
    <row r="51" spans="1:12" ht="15" customHeight="1" x14ac:dyDescent="0.25">
      <c r="A51" s="3">
        <v>39</v>
      </c>
      <c r="B51" s="3" t="s">
        <v>52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</row>
    <row r="52" spans="1:12" ht="15" customHeight="1" x14ac:dyDescent="0.25">
      <c r="A52" s="3">
        <v>40</v>
      </c>
      <c r="B52" s="3" t="s">
        <v>53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</row>
    <row r="53" spans="1:12" s="16" customFormat="1" ht="15" customHeight="1" x14ac:dyDescent="0.25">
      <c r="A53" s="12">
        <v>41</v>
      </c>
      <c r="B53" s="12" t="s">
        <v>54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42707</v>
      </c>
      <c r="J53" s="14">
        <v>13051</v>
      </c>
      <c r="K53" s="14">
        <v>4051</v>
      </c>
      <c r="L53" s="14">
        <v>42707</v>
      </c>
    </row>
    <row r="54" spans="1:12" ht="15" customHeight="1" x14ac:dyDescent="0.25">
      <c r="A54" s="3">
        <v>42</v>
      </c>
      <c r="B54" s="3" t="s">
        <v>55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</row>
    <row r="55" spans="1:12" ht="15" customHeight="1" x14ac:dyDescent="0.25">
      <c r="A55" s="3">
        <v>43</v>
      </c>
      <c r="B55" s="3" t="s">
        <v>56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</row>
    <row r="56" spans="1:12" ht="15" customHeight="1" x14ac:dyDescent="0.25">
      <c r="A56" s="3">
        <v>44</v>
      </c>
      <c r="B56" s="3" t="s">
        <v>57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</row>
    <row r="57" spans="1:12" ht="15" customHeight="1" x14ac:dyDescent="0.25">
      <c r="A57" s="3">
        <v>45</v>
      </c>
      <c r="B57" s="3" t="s">
        <v>58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</row>
    <row r="58" spans="1:12" ht="15" customHeight="1" thickBot="1" x14ac:dyDescent="0.3">
      <c r="A58" s="18">
        <v>46</v>
      </c>
      <c r="B58" s="18" t="s">
        <v>297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</row>
    <row r="59" spans="1:12" ht="15" customHeight="1" thickBot="1" x14ac:dyDescent="0.3">
      <c r="A59" s="29"/>
      <c r="B59" s="30" t="s">
        <v>34</v>
      </c>
      <c r="C59" s="31">
        <f>SUM(C40:C58)</f>
        <v>0</v>
      </c>
      <c r="D59" s="31">
        <f t="shared" ref="D59:L59" si="2">SUM(D40:D58)</f>
        <v>14</v>
      </c>
      <c r="E59" s="31">
        <f t="shared" si="2"/>
        <v>145</v>
      </c>
      <c r="F59" s="31">
        <f t="shared" si="2"/>
        <v>145.03</v>
      </c>
      <c r="G59" s="31">
        <f t="shared" si="2"/>
        <v>32</v>
      </c>
      <c r="H59" s="31">
        <f t="shared" si="2"/>
        <v>185</v>
      </c>
      <c r="I59" s="31">
        <f t="shared" si="2"/>
        <v>88996</v>
      </c>
      <c r="J59" s="31">
        <f t="shared" si="2"/>
        <v>46802</v>
      </c>
      <c r="K59" s="31">
        <f t="shared" si="2"/>
        <v>37802</v>
      </c>
      <c r="L59" s="32">
        <f t="shared" si="2"/>
        <v>88996</v>
      </c>
    </row>
    <row r="60" spans="1:12" ht="15" customHeight="1" x14ac:dyDescent="0.25">
      <c r="A60" s="22">
        <v>47</v>
      </c>
      <c r="B60" s="22" t="s">
        <v>59</v>
      </c>
      <c r="C60" s="23">
        <v>2000</v>
      </c>
      <c r="D60" s="23">
        <v>12</v>
      </c>
      <c r="E60" s="23">
        <v>4</v>
      </c>
      <c r="F60" s="23">
        <v>4</v>
      </c>
      <c r="G60" s="23">
        <v>1960</v>
      </c>
      <c r="H60" s="23">
        <v>3000</v>
      </c>
      <c r="I60" s="23">
        <v>1657</v>
      </c>
      <c r="J60" s="23">
        <v>383</v>
      </c>
      <c r="K60" s="23">
        <v>379</v>
      </c>
      <c r="L60" s="23">
        <v>26653</v>
      </c>
    </row>
    <row r="61" spans="1:12" ht="15" customHeight="1" x14ac:dyDescent="0.25">
      <c r="A61" s="3">
        <v>48</v>
      </c>
      <c r="B61" s="3" t="s">
        <v>60</v>
      </c>
      <c r="C61" s="4">
        <v>0</v>
      </c>
      <c r="D61" s="4">
        <v>51</v>
      </c>
      <c r="E61" s="4">
        <v>41</v>
      </c>
      <c r="F61" s="4">
        <v>41</v>
      </c>
      <c r="G61" s="4">
        <v>152</v>
      </c>
      <c r="H61" s="4">
        <v>20</v>
      </c>
      <c r="I61" s="4">
        <v>119</v>
      </c>
      <c r="J61" s="4">
        <v>36</v>
      </c>
      <c r="K61" s="4">
        <v>36</v>
      </c>
      <c r="L61" s="4">
        <v>2245</v>
      </c>
    </row>
    <row r="62" spans="1:12" ht="15" customHeight="1" thickBot="1" x14ac:dyDescent="0.3">
      <c r="A62" s="18">
        <v>49</v>
      </c>
      <c r="B62" s="18" t="s">
        <v>61</v>
      </c>
      <c r="C62" s="19">
        <v>150</v>
      </c>
      <c r="D62" s="19">
        <v>0</v>
      </c>
      <c r="E62" s="19">
        <v>0</v>
      </c>
      <c r="F62" s="19">
        <v>0</v>
      </c>
      <c r="G62" s="19">
        <v>550</v>
      </c>
      <c r="H62" s="19">
        <v>1140</v>
      </c>
      <c r="I62" s="19">
        <v>72</v>
      </c>
      <c r="J62" s="19">
        <v>18.41</v>
      </c>
      <c r="K62" s="19">
        <v>17</v>
      </c>
      <c r="L62" s="19">
        <v>5071</v>
      </c>
    </row>
    <row r="63" spans="1:12" ht="15" customHeight="1" thickBot="1" x14ac:dyDescent="0.3">
      <c r="A63" s="29"/>
      <c r="B63" s="30" t="s">
        <v>34</v>
      </c>
      <c r="C63" s="31">
        <f>SUM(C60:C62)</f>
        <v>2150</v>
      </c>
      <c r="D63" s="31">
        <f t="shared" ref="D63:L63" si="3">SUM(D60:D62)</f>
        <v>63</v>
      </c>
      <c r="E63" s="31">
        <f t="shared" si="3"/>
        <v>45</v>
      </c>
      <c r="F63" s="31">
        <f t="shared" si="3"/>
        <v>45</v>
      </c>
      <c r="G63" s="31">
        <f t="shared" si="3"/>
        <v>2662</v>
      </c>
      <c r="H63" s="31">
        <f t="shared" si="3"/>
        <v>4160</v>
      </c>
      <c r="I63" s="31">
        <f t="shared" si="3"/>
        <v>1848</v>
      </c>
      <c r="J63" s="31">
        <f t="shared" si="3"/>
        <v>437.41</v>
      </c>
      <c r="K63" s="31">
        <f t="shared" si="3"/>
        <v>432</v>
      </c>
      <c r="L63" s="32">
        <f t="shared" si="3"/>
        <v>33969</v>
      </c>
    </row>
    <row r="64" spans="1:12" s="16" customFormat="1" ht="15" customHeight="1" x14ac:dyDescent="0.25">
      <c r="A64" s="82">
        <v>50</v>
      </c>
      <c r="B64" s="82" t="s">
        <v>62</v>
      </c>
      <c r="C64" s="83">
        <v>0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</row>
    <row r="65" spans="1:12" s="16" customFormat="1" ht="15" customHeight="1" thickBot="1" x14ac:dyDescent="0.3">
      <c r="A65" s="84">
        <v>51</v>
      </c>
      <c r="B65" s="84" t="s">
        <v>63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</row>
    <row r="66" spans="1:12" ht="15" customHeight="1" thickBot="1" x14ac:dyDescent="0.3">
      <c r="A66" s="29"/>
      <c r="B66" s="30" t="s">
        <v>34</v>
      </c>
      <c r="C66" s="31">
        <f>SUM(C64:C65)</f>
        <v>0</v>
      </c>
      <c r="D66" s="31">
        <f t="shared" ref="D66:L66" si="4">SUM(D64:D65)</f>
        <v>0</v>
      </c>
      <c r="E66" s="31">
        <f t="shared" si="4"/>
        <v>0</v>
      </c>
      <c r="F66" s="31">
        <f t="shared" si="4"/>
        <v>0</v>
      </c>
      <c r="G66" s="31">
        <f t="shared" si="4"/>
        <v>0</v>
      </c>
      <c r="H66" s="31">
        <f t="shared" si="4"/>
        <v>0</v>
      </c>
      <c r="I66" s="31">
        <f t="shared" si="4"/>
        <v>0</v>
      </c>
      <c r="J66" s="31">
        <f t="shared" si="4"/>
        <v>0</v>
      </c>
      <c r="K66" s="31">
        <f t="shared" si="4"/>
        <v>0</v>
      </c>
      <c r="L66" s="32">
        <f t="shared" si="4"/>
        <v>0</v>
      </c>
    </row>
    <row r="67" spans="1:12" ht="15.75" thickBot="1" x14ac:dyDescent="0.3">
      <c r="A67" s="276" t="s">
        <v>11</v>
      </c>
      <c r="B67" s="277"/>
      <c r="C67" s="25">
        <f>C66+C63+C59+C39+C32</f>
        <v>3252</v>
      </c>
      <c r="D67" s="25">
        <f t="shared" ref="D67:L67" si="5">D66+D63+D59+D39+D32</f>
        <v>638</v>
      </c>
      <c r="E67" s="25">
        <f t="shared" si="5"/>
        <v>358</v>
      </c>
      <c r="F67" s="25">
        <f t="shared" si="5"/>
        <v>335.89</v>
      </c>
      <c r="G67" s="25">
        <f t="shared" si="5"/>
        <v>5194</v>
      </c>
      <c r="H67" s="25">
        <f t="shared" si="5"/>
        <v>15011</v>
      </c>
      <c r="I67" s="25">
        <f t="shared" si="5"/>
        <v>95998</v>
      </c>
      <c r="J67" s="25">
        <f t="shared" si="5"/>
        <v>48531.070000000007</v>
      </c>
      <c r="K67" s="25">
        <f t="shared" si="5"/>
        <v>39681</v>
      </c>
      <c r="L67" s="26">
        <f t="shared" si="5"/>
        <v>151794</v>
      </c>
    </row>
  </sheetData>
  <mergeCells count="12">
    <mergeCell ref="A1:L1"/>
    <mergeCell ref="A2:L2"/>
    <mergeCell ref="A4:L4"/>
    <mergeCell ref="A5:L5"/>
    <mergeCell ref="A6:L6"/>
    <mergeCell ref="A67:B67"/>
    <mergeCell ref="AC6:AP6"/>
    <mergeCell ref="A8:A9"/>
    <mergeCell ref="B8:B9"/>
    <mergeCell ref="C8:G8"/>
    <mergeCell ref="H8:L8"/>
    <mergeCell ref="O6:AB6"/>
  </mergeCells>
  <pageMargins left="0.7" right="0.7" top="0.75" bottom="0.75" header="0.3" footer="0.3"/>
  <pageSetup scale="66" orientation="portrait" r:id="rId1"/>
  <colBreaks count="1" manualBreakCount="1">
    <brk id="12" max="1048575" man="1"/>
  </colBreaks>
  <drawing r:id="rId2"/>
  <legacyDrawing r:id="rId3"/>
  <controls>
    <mc:AlternateContent xmlns:mc="http://schemas.openxmlformats.org/markup-compatibility/2006">
      <mc:Choice Requires="x14">
        <control shapeId="30721" r:id="rId4" name="Control 1">
          <controlPr defaultSize="0" r:id="rId5">
            <anchor moveWithCells="1">
              <from>
                <xdr:col>28</xdr:col>
                <xdr:colOff>0</xdr:colOff>
                <xdr:row>5</xdr:row>
                <xdr:rowOff>0</xdr:rowOff>
              </from>
              <to>
                <xdr:col>29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30721" r:id="rId4" name="Control 1"/>
      </mc:Fallback>
    </mc:AlternateContent>
    <mc:AlternateContent xmlns:mc="http://schemas.openxmlformats.org/markup-compatibility/2006">
      <mc:Choice Requires="x14">
        <control shapeId="30722" r:id="rId6" name="Control 2">
          <controlPr defaultSize="0" r:id="rId5">
            <anchor moveWithCells="1">
              <from>
                <xdr:col>28</xdr:col>
                <xdr:colOff>0</xdr:colOff>
                <xdr:row>39</xdr:row>
                <xdr:rowOff>0</xdr:rowOff>
              </from>
              <to>
                <xdr:col>29</xdr:col>
                <xdr:colOff>76200</xdr:colOff>
                <xdr:row>40</xdr:row>
                <xdr:rowOff>38100</xdr:rowOff>
              </to>
            </anchor>
          </controlPr>
        </control>
      </mc:Choice>
      <mc:Fallback>
        <control shapeId="30722" r:id="rId6" name="Control 2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P66"/>
  <sheetViews>
    <sheetView workbookViewId="0">
      <pane ySplit="8" topLeftCell="A9" activePane="bottomLeft" state="frozen"/>
      <selection pane="bottomLeft" activeCell="M15" sqref="M15"/>
    </sheetView>
  </sheetViews>
  <sheetFormatPr defaultRowHeight="15" x14ac:dyDescent="0.25"/>
  <cols>
    <col min="1" max="1" width="4.5703125" customWidth="1"/>
    <col min="2" max="2" width="26.42578125" customWidth="1"/>
    <col min="3" max="6" width="9.28515625" bestFit="1" customWidth="1"/>
    <col min="7" max="8" width="10.5703125" bestFit="1" customWidth="1"/>
    <col min="9" max="9" width="11.85546875" bestFit="1" customWidth="1"/>
    <col min="10" max="10" width="11.5703125" bestFit="1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7"/>
      <c r="L1" s="7"/>
      <c r="M1" s="7"/>
      <c r="N1" s="7"/>
    </row>
    <row r="2" spans="1:42" ht="15" customHeight="1" thickBot="1" x14ac:dyDescent="0.3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7"/>
      <c r="L2" s="7"/>
      <c r="M2" s="7"/>
      <c r="N2" s="7"/>
    </row>
    <row r="3" spans="1:42" ht="15.75" thickBot="1" x14ac:dyDescent="0.3">
      <c r="A3" s="1"/>
      <c r="J3" s="17" t="s">
        <v>301</v>
      </c>
    </row>
    <row r="4" spans="1:42" ht="15" customHeight="1" x14ac:dyDescent="0.25">
      <c r="A4" s="288" t="s">
        <v>76</v>
      </c>
      <c r="B4" s="288"/>
      <c r="C4" s="288"/>
      <c r="D4" s="288"/>
      <c r="E4" s="288"/>
      <c r="F4" s="288"/>
      <c r="G4" s="288"/>
      <c r="H4" s="288"/>
      <c r="I4" s="288"/>
      <c r="J4" s="288"/>
      <c r="K4" s="8"/>
      <c r="L4" s="8"/>
      <c r="M4" s="8"/>
      <c r="N4" s="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9"/>
      <c r="L5" s="9"/>
      <c r="M5" s="9"/>
      <c r="N5" s="9"/>
    </row>
    <row r="6" spans="1:42" ht="15" customHeight="1" x14ac:dyDescent="0.25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7"/>
      <c r="L6" s="7"/>
      <c r="M6" s="7"/>
      <c r="N6" s="7"/>
      <c r="O6" s="279" t="s">
        <v>5</v>
      </c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8" spans="1:42" ht="60" x14ac:dyDescent="0.25">
      <c r="A8" s="2" t="s">
        <v>6</v>
      </c>
      <c r="B8" s="2" t="s">
        <v>7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</row>
    <row r="9" spans="1:42" x14ac:dyDescent="0.25">
      <c r="A9" s="5"/>
      <c r="J9" s="6"/>
    </row>
    <row r="10" spans="1:42" ht="15" customHeight="1" x14ac:dyDescent="0.25">
      <c r="A10" s="3">
        <v>1</v>
      </c>
      <c r="B10" s="3" t="s">
        <v>13</v>
      </c>
      <c r="C10" s="4">
        <v>0</v>
      </c>
      <c r="D10" s="4">
        <v>0</v>
      </c>
      <c r="E10" s="4">
        <v>0</v>
      </c>
      <c r="F10" s="27">
        <f>C10+D10+E10</f>
        <v>0</v>
      </c>
      <c r="G10" s="27">
        <f>'3.CD RATIO (I)'!H11</f>
        <v>487561.38</v>
      </c>
      <c r="H10" s="27">
        <f>F10+G10</f>
        <v>487561.38</v>
      </c>
      <c r="I10" s="27">
        <f>'3.CD RATIO (I)'!F11</f>
        <v>784009.45000000007</v>
      </c>
      <c r="J10" s="34">
        <f>H10/I10*100</f>
        <v>62.188201940678134</v>
      </c>
    </row>
    <row r="11" spans="1:42" ht="15" customHeight="1" x14ac:dyDescent="0.25">
      <c r="A11" s="3">
        <v>2</v>
      </c>
      <c r="B11" s="3" t="s">
        <v>14</v>
      </c>
      <c r="C11" s="4">
        <v>0</v>
      </c>
      <c r="D11" s="4">
        <v>0</v>
      </c>
      <c r="E11" s="4">
        <v>0</v>
      </c>
      <c r="F11" s="27">
        <f t="shared" ref="F11:F64" si="0">C11+D11+E11</f>
        <v>0</v>
      </c>
      <c r="G11" s="27">
        <f>'3.CD RATIO (I)'!H12</f>
        <v>63966</v>
      </c>
      <c r="H11" s="27">
        <f t="shared" ref="H11:H64" si="1">F11+G11</f>
        <v>63966</v>
      </c>
      <c r="I11" s="27">
        <f>'3.CD RATIO (I)'!F12</f>
        <v>94937</v>
      </c>
      <c r="J11" s="34">
        <f t="shared" ref="J11:J66" si="2">H11/I11*100</f>
        <v>67.377313376238973</v>
      </c>
    </row>
    <row r="12" spans="1:42" ht="15" customHeight="1" x14ac:dyDescent="0.25">
      <c r="A12" s="3">
        <v>3</v>
      </c>
      <c r="B12" s="3" t="s">
        <v>15</v>
      </c>
      <c r="C12" s="4">
        <v>0</v>
      </c>
      <c r="D12" s="4">
        <v>0</v>
      </c>
      <c r="E12" s="4">
        <v>0</v>
      </c>
      <c r="F12" s="27">
        <f t="shared" si="0"/>
        <v>0</v>
      </c>
      <c r="G12" s="27">
        <f>'3.CD RATIO (I)'!H13</f>
        <v>724145</v>
      </c>
      <c r="H12" s="27">
        <f t="shared" si="1"/>
        <v>724145</v>
      </c>
      <c r="I12" s="27">
        <f>'3.CD RATIO (I)'!F13</f>
        <v>792541</v>
      </c>
      <c r="J12" s="34">
        <f t="shared" si="2"/>
        <v>91.370036376666945</v>
      </c>
    </row>
    <row r="13" spans="1:42" ht="15" customHeight="1" x14ac:dyDescent="0.25">
      <c r="A13" s="3">
        <v>4</v>
      </c>
      <c r="B13" s="3" t="s">
        <v>16</v>
      </c>
      <c r="C13" s="4">
        <v>0</v>
      </c>
      <c r="D13" s="4">
        <v>0</v>
      </c>
      <c r="E13" s="4">
        <v>0</v>
      </c>
      <c r="F13" s="27">
        <f t="shared" si="0"/>
        <v>0</v>
      </c>
      <c r="G13" s="27">
        <f>'3.CD RATIO (I)'!H14</f>
        <v>1582729</v>
      </c>
      <c r="H13" s="27">
        <f t="shared" si="1"/>
        <v>1582729</v>
      </c>
      <c r="I13" s="27">
        <f>'3.CD RATIO (I)'!F14</f>
        <v>1793167</v>
      </c>
      <c r="J13" s="34">
        <f t="shared" si="2"/>
        <v>88.264450550339149</v>
      </c>
    </row>
    <row r="14" spans="1:42" ht="15" customHeight="1" x14ac:dyDescent="0.25">
      <c r="A14" s="3">
        <v>5</v>
      </c>
      <c r="B14" s="3" t="s">
        <v>17</v>
      </c>
      <c r="C14" s="4">
        <v>0</v>
      </c>
      <c r="D14" s="4">
        <v>0</v>
      </c>
      <c r="E14" s="4">
        <v>0</v>
      </c>
      <c r="F14" s="27">
        <f t="shared" si="0"/>
        <v>0</v>
      </c>
      <c r="G14" s="27">
        <f>'3.CD RATIO (I)'!H15</f>
        <v>307499</v>
      </c>
      <c r="H14" s="27">
        <f t="shared" si="1"/>
        <v>307499</v>
      </c>
      <c r="I14" s="27">
        <f>'3.CD RATIO (I)'!F15</f>
        <v>459355</v>
      </c>
      <c r="J14" s="34">
        <f t="shared" si="2"/>
        <v>66.941472281786417</v>
      </c>
    </row>
    <row r="15" spans="1:42" ht="15" customHeight="1" x14ac:dyDescent="0.25">
      <c r="A15" s="3">
        <v>6</v>
      </c>
      <c r="B15" s="12" t="s">
        <v>18</v>
      </c>
      <c r="C15" s="4">
        <v>0</v>
      </c>
      <c r="D15" s="4">
        <v>0</v>
      </c>
      <c r="E15" s="4">
        <v>0</v>
      </c>
      <c r="F15" s="27">
        <f t="shared" si="0"/>
        <v>0</v>
      </c>
      <c r="G15" s="27">
        <f>'3.CD RATIO (I)'!H16</f>
        <v>312633</v>
      </c>
      <c r="H15" s="27">
        <f t="shared" si="1"/>
        <v>312633</v>
      </c>
      <c r="I15" s="27">
        <f>'3.CD RATIO (I)'!F16</f>
        <v>531120.9</v>
      </c>
      <c r="J15" s="34">
        <f t="shared" si="2"/>
        <v>58.862869075572057</v>
      </c>
    </row>
    <row r="16" spans="1:42" ht="15" customHeight="1" x14ac:dyDescent="0.25">
      <c r="A16" s="3">
        <v>7</v>
      </c>
      <c r="B16" s="3" t="s">
        <v>19</v>
      </c>
      <c r="C16" s="4">
        <v>0</v>
      </c>
      <c r="D16" s="4">
        <v>0</v>
      </c>
      <c r="E16" s="4">
        <v>0</v>
      </c>
      <c r="F16" s="27">
        <f t="shared" si="0"/>
        <v>0</v>
      </c>
      <c r="G16" s="27">
        <f>'3.CD RATIO (I)'!H17</f>
        <v>1143957.8999999999</v>
      </c>
      <c r="H16" s="27">
        <f t="shared" si="1"/>
        <v>1143957.8999999999</v>
      </c>
      <c r="I16" s="27">
        <f>'3.CD RATIO (I)'!F17</f>
        <v>1770844.3199999998</v>
      </c>
      <c r="J16" s="34">
        <f t="shared" si="2"/>
        <v>64.599574738450187</v>
      </c>
    </row>
    <row r="17" spans="1:10" ht="15" customHeight="1" x14ac:dyDescent="0.25">
      <c r="A17" s="3">
        <v>8</v>
      </c>
      <c r="B17" s="11" t="s">
        <v>20</v>
      </c>
      <c r="C17" s="4">
        <v>0</v>
      </c>
      <c r="D17" s="4">
        <v>0</v>
      </c>
      <c r="E17" s="4">
        <v>0</v>
      </c>
      <c r="F17" s="27">
        <f t="shared" si="0"/>
        <v>0</v>
      </c>
      <c r="G17" s="27">
        <f>'3.CD RATIO (I)'!H18</f>
        <v>267538</v>
      </c>
      <c r="H17" s="27">
        <f t="shared" si="1"/>
        <v>267538</v>
      </c>
      <c r="I17" s="27">
        <f>'3.CD RATIO (I)'!F18</f>
        <v>132481</v>
      </c>
      <c r="J17" s="34">
        <f t="shared" si="2"/>
        <v>201.9444297672874</v>
      </c>
    </row>
    <row r="18" spans="1:10" ht="15" customHeight="1" x14ac:dyDescent="0.25">
      <c r="A18" s="3">
        <v>9</v>
      </c>
      <c r="B18" s="3" t="s">
        <v>21</v>
      </c>
      <c r="C18" s="4">
        <v>0</v>
      </c>
      <c r="D18" s="4">
        <v>0</v>
      </c>
      <c r="E18" s="4">
        <v>0</v>
      </c>
      <c r="F18" s="27">
        <f t="shared" si="0"/>
        <v>0</v>
      </c>
      <c r="G18" s="27">
        <f>'3.CD RATIO (I)'!H19</f>
        <v>119456</v>
      </c>
      <c r="H18" s="27">
        <f t="shared" si="1"/>
        <v>119456</v>
      </c>
      <c r="I18" s="27">
        <f>'3.CD RATIO (I)'!F19</f>
        <v>289759</v>
      </c>
      <c r="J18" s="34">
        <f t="shared" si="2"/>
        <v>41.225984352513642</v>
      </c>
    </row>
    <row r="19" spans="1:10" ht="15" customHeight="1" x14ac:dyDescent="0.25">
      <c r="A19" s="3">
        <v>10</v>
      </c>
      <c r="B19" s="3" t="s">
        <v>22</v>
      </c>
      <c r="C19" s="4">
        <v>0</v>
      </c>
      <c r="D19" s="4">
        <v>0</v>
      </c>
      <c r="E19" s="4">
        <v>0</v>
      </c>
      <c r="F19" s="27">
        <f t="shared" si="0"/>
        <v>0</v>
      </c>
      <c r="G19" s="27">
        <f>'3.CD RATIO (I)'!H20</f>
        <v>311209.19</v>
      </c>
      <c r="H19" s="27">
        <f t="shared" si="1"/>
        <v>311209.19</v>
      </c>
      <c r="I19" s="27">
        <f>'3.CD RATIO (I)'!F20</f>
        <v>519643.57</v>
      </c>
      <c r="J19" s="34">
        <f t="shared" si="2"/>
        <v>59.888971588737263</v>
      </c>
    </row>
    <row r="20" spans="1:10" ht="15" customHeight="1" x14ac:dyDescent="0.25">
      <c r="A20" s="3">
        <v>11</v>
      </c>
      <c r="B20" s="3" t="s">
        <v>23</v>
      </c>
      <c r="C20" s="4">
        <v>0</v>
      </c>
      <c r="D20" s="4">
        <v>0</v>
      </c>
      <c r="E20" s="4">
        <v>0</v>
      </c>
      <c r="F20" s="27">
        <f t="shared" si="0"/>
        <v>0</v>
      </c>
      <c r="G20" s="27">
        <f>'3.CD RATIO (I)'!H21</f>
        <v>58569</v>
      </c>
      <c r="H20" s="27">
        <f t="shared" si="1"/>
        <v>58569</v>
      </c>
      <c r="I20" s="27">
        <f>'3.CD RATIO (I)'!F21</f>
        <v>87423</v>
      </c>
      <c r="J20" s="34">
        <f t="shared" si="2"/>
        <v>66.994955560893587</v>
      </c>
    </row>
    <row r="21" spans="1:10" ht="15" customHeight="1" x14ac:dyDescent="0.25">
      <c r="A21" s="3">
        <v>12</v>
      </c>
      <c r="B21" s="3" t="s">
        <v>24</v>
      </c>
      <c r="C21" s="4">
        <v>0</v>
      </c>
      <c r="D21" s="4">
        <v>0</v>
      </c>
      <c r="E21" s="4">
        <v>0</v>
      </c>
      <c r="F21" s="27">
        <f t="shared" si="0"/>
        <v>0</v>
      </c>
      <c r="G21" s="27">
        <f>'3.CD RATIO (I)'!H22</f>
        <v>68475</v>
      </c>
      <c r="H21" s="27">
        <f t="shared" si="1"/>
        <v>68475</v>
      </c>
      <c r="I21" s="27">
        <f>'3.CD RATIO (I)'!F22</f>
        <v>117991</v>
      </c>
      <c r="J21" s="34">
        <f t="shared" si="2"/>
        <v>58.034087345645005</v>
      </c>
    </row>
    <row r="22" spans="1:10" ht="15" customHeight="1" x14ac:dyDescent="0.25">
      <c r="A22" s="3">
        <v>13</v>
      </c>
      <c r="B22" s="3" t="s">
        <v>25</v>
      </c>
      <c r="C22" s="4">
        <v>0</v>
      </c>
      <c r="D22" s="4">
        <v>0</v>
      </c>
      <c r="E22" s="4">
        <v>0</v>
      </c>
      <c r="F22" s="27">
        <f t="shared" si="0"/>
        <v>0</v>
      </c>
      <c r="G22" s="27">
        <f>'3.CD RATIO (I)'!H23</f>
        <v>173386</v>
      </c>
      <c r="H22" s="27">
        <f t="shared" si="1"/>
        <v>173386</v>
      </c>
      <c r="I22" s="27">
        <f>'3.CD RATIO (I)'!F23</f>
        <v>390661</v>
      </c>
      <c r="J22" s="34">
        <f t="shared" si="2"/>
        <v>44.382725688000598</v>
      </c>
    </row>
    <row r="23" spans="1:10" ht="15" customHeight="1" x14ac:dyDescent="0.25">
      <c r="A23" s="3">
        <v>14</v>
      </c>
      <c r="B23" s="3" t="s">
        <v>26</v>
      </c>
      <c r="C23" s="4">
        <v>2741</v>
      </c>
      <c r="D23" s="4">
        <v>0</v>
      </c>
      <c r="E23" s="4">
        <v>0</v>
      </c>
      <c r="F23" s="27">
        <f t="shared" si="0"/>
        <v>2741</v>
      </c>
      <c r="G23" s="27">
        <f>'3.CD RATIO (I)'!H24</f>
        <v>55363</v>
      </c>
      <c r="H23" s="27">
        <f t="shared" si="1"/>
        <v>58104</v>
      </c>
      <c r="I23" s="27">
        <f>'3.CD RATIO (I)'!F24</f>
        <v>151962</v>
      </c>
      <c r="J23" s="34">
        <f t="shared" si="2"/>
        <v>38.235874758163227</v>
      </c>
    </row>
    <row r="24" spans="1:10" ht="15" customHeight="1" x14ac:dyDescent="0.25">
      <c r="A24" s="3">
        <v>15</v>
      </c>
      <c r="B24" s="3" t="s">
        <v>27</v>
      </c>
      <c r="C24" s="4">
        <v>26385</v>
      </c>
      <c r="D24" s="4">
        <v>0</v>
      </c>
      <c r="E24" s="4">
        <v>0</v>
      </c>
      <c r="F24" s="27">
        <f t="shared" si="0"/>
        <v>26385</v>
      </c>
      <c r="G24" s="27">
        <f>'3.CD RATIO (I)'!H25</f>
        <v>1036675</v>
      </c>
      <c r="H24" s="27">
        <f t="shared" si="1"/>
        <v>1063060</v>
      </c>
      <c r="I24" s="27">
        <f>'3.CD RATIO (I)'!F25</f>
        <v>1535036</v>
      </c>
      <c r="J24" s="34">
        <f t="shared" si="2"/>
        <v>69.253098950122336</v>
      </c>
    </row>
    <row r="25" spans="1:10" ht="15" customHeight="1" x14ac:dyDescent="0.25">
      <c r="A25" s="3">
        <v>16</v>
      </c>
      <c r="B25" s="3" t="s">
        <v>28</v>
      </c>
      <c r="C25" s="4">
        <v>0</v>
      </c>
      <c r="D25" s="4">
        <v>0</v>
      </c>
      <c r="E25" s="4">
        <v>0</v>
      </c>
      <c r="F25" s="27">
        <f t="shared" si="0"/>
        <v>0</v>
      </c>
      <c r="G25" s="27">
        <f>'3.CD RATIO (I)'!H26</f>
        <v>108715</v>
      </c>
      <c r="H25" s="27">
        <f t="shared" si="1"/>
        <v>108715</v>
      </c>
      <c r="I25" s="27">
        <f>'3.CD RATIO (I)'!F26</f>
        <v>333381</v>
      </c>
      <c r="J25" s="34">
        <f t="shared" si="2"/>
        <v>32.609836793338552</v>
      </c>
    </row>
    <row r="26" spans="1:10" ht="15" customHeight="1" x14ac:dyDescent="0.25">
      <c r="A26" s="3">
        <v>17</v>
      </c>
      <c r="B26" s="3" t="s">
        <v>29</v>
      </c>
      <c r="C26" s="4">
        <v>0</v>
      </c>
      <c r="D26" s="4">
        <v>0</v>
      </c>
      <c r="E26" s="4">
        <v>0</v>
      </c>
      <c r="F26" s="27">
        <f t="shared" si="0"/>
        <v>0</v>
      </c>
      <c r="G26" s="27">
        <f>'3.CD RATIO (I)'!H27</f>
        <v>454489</v>
      </c>
      <c r="H26" s="27">
        <f t="shared" si="1"/>
        <v>454489</v>
      </c>
      <c r="I26" s="27">
        <f>'3.CD RATIO (I)'!F27</f>
        <v>660369</v>
      </c>
      <c r="J26" s="34">
        <f t="shared" si="2"/>
        <v>68.823491108758901</v>
      </c>
    </row>
    <row r="27" spans="1:10" ht="15" customHeight="1" x14ac:dyDescent="0.25">
      <c r="A27" s="3">
        <v>18</v>
      </c>
      <c r="B27" s="3" t="s">
        <v>30</v>
      </c>
      <c r="C27" s="4">
        <v>0</v>
      </c>
      <c r="D27" s="4">
        <v>0</v>
      </c>
      <c r="E27" s="4">
        <v>0</v>
      </c>
      <c r="F27" s="27">
        <f t="shared" si="0"/>
        <v>0</v>
      </c>
      <c r="G27" s="27">
        <f>'3.CD RATIO (I)'!H28</f>
        <v>644467.53</v>
      </c>
      <c r="H27" s="27">
        <f t="shared" si="1"/>
        <v>644467.53</v>
      </c>
      <c r="I27" s="27">
        <f>'3.CD RATIO (I)'!F28</f>
        <v>1655167.06</v>
      </c>
      <c r="J27" s="34">
        <f t="shared" si="2"/>
        <v>38.936705881519899</v>
      </c>
    </row>
    <row r="28" spans="1:10" ht="15" customHeight="1" x14ac:dyDescent="0.25">
      <c r="A28" s="3">
        <v>19</v>
      </c>
      <c r="B28" s="3" t="s">
        <v>31</v>
      </c>
      <c r="C28" s="4">
        <v>0</v>
      </c>
      <c r="D28" s="4">
        <v>0</v>
      </c>
      <c r="E28" s="4">
        <v>0</v>
      </c>
      <c r="F28" s="27">
        <f t="shared" si="0"/>
        <v>0</v>
      </c>
      <c r="G28" s="27">
        <f>'3.CD RATIO (I)'!H29</f>
        <v>22728</v>
      </c>
      <c r="H28" s="27">
        <f t="shared" si="1"/>
        <v>22728</v>
      </c>
      <c r="I28" s="27">
        <f>'3.CD RATIO (I)'!F29</f>
        <v>23980</v>
      </c>
      <c r="J28" s="34">
        <f t="shared" si="2"/>
        <v>94.778982485404512</v>
      </c>
    </row>
    <row r="29" spans="1:10" ht="15" customHeight="1" x14ac:dyDescent="0.25">
      <c r="A29" s="3">
        <v>20</v>
      </c>
      <c r="B29" s="3" t="s">
        <v>32</v>
      </c>
      <c r="C29" s="4">
        <v>0</v>
      </c>
      <c r="D29" s="4">
        <v>0</v>
      </c>
      <c r="E29" s="4">
        <v>0</v>
      </c>
      <c r="F29" s="27">
        <f t="shared" si="0"/>
        <v>0</v>
      </c>
      <c r="G29" s="27">
        <f>'3.CD RATIO (I)'!H30</f>
        <v>49978</v>
      </c>
      <c r="H29" s="27">
        <f t="shared" si="1"/>
        <v>49978</v>
      </c>
      <c r="I29" s="27">
        <f>'3.CD RATIO (I)'!F30</f>
        <v>103285</v>
      </c>
      <c r="J29" s="34">
        <f t="shared" si="2"/>
        <v>48.388439754078519</v>
      </c>
    </row>
    <row r="30" spans="1:10" ht="15" customHeight="1" thickBot="1" x14ac:dyDescent="0.3">
      <c r="A30" s="18">
        <v>21</v>
      </c>
      <c r="B30" s="18" t="s">
        <v>33</v>
      </c>
      <c r="C30" s="19">
        <v>0</v>
      </c>
      <c r="D30" s="19">
        <v>0</v>
      </c>
      <c r="E30" s="19">
        <v>0</v>
      </c>
      <c r="F30" s="28">
        <f t="shared" si="0"/>
        <v>0</v>
      </c>
      <c r="G30" s="28">
        <f>'3.CD RATIO (I)'!H31</f>
        <v>128</v>
      </c>
      <c r="H30" s="28">
        <f t="shared" si="1"/>
        <v>128</v>
      </c>
      <c r="I30" s="28">
        <f>'3.CD RATIO (I)'!F31</f>
        <v>1290.18</v>
      </c>
      <c r="J30" s="35">
        <f t="shared" si="2"/>
        <v>9.9210962811390644</v>
      </c>
    </row>
    <row r="31" spans="1:10" ht="15" customHeight="1" thickBot="1" x14ac:dyDescent="0.3">
      <c r="A31" s="29"/>
      <c r="B31" s="30" t="s">
        <v>34</v>
      </c>
      <c r="C31" s="31">
        <f>SUM(C10:C30)</f>
        <v>29126</v>
      </c>
      <c r="D31" s="31">
        <f t="shared" ref="D31:I31" si="3">SUM(D10:D30)</f>
        <v>0</v>
      </c>
      <c r="E31" s="31">
        <f t="shared" si="3"/>
        <v>0</v>
      </c>
      <c r="F31" s="31">
        <f t="shared" si="3"/>
        <v>29126</v>
      </c>
      <c r="G31" s="31">
        <f t="shared" si="3"/>
        <v>7993668</v>
      </c>
      <c r="H31" s="31">
        <f t="shared" si="3"/>
        <v>8022794</v>
      </c>
      <c r="I31" s="76">
        <f t="shared" si="3"/>
        <v>12228403.48</v>
      </c>
      <c r="J31" s="78">
        <f t="shared" si="2"/>
        <v>65.607861346099455</v>
      </c>
    </row>
    <row r="32" spans="1:10" ht="15" customHeight="1" x14ac:dyDescent="0.25">
      <c r="A32" s="22">
        <v>22</v>
      </c>
      <c r="B32" s="22" t="s">
        <v>35</v>
      </c>
      <c r="C32" s="23">
        <v>0</v>
      </c>
      <c r="D32" s="23">
        <v>0</v>
      </c>
      <c r="E32" s="23">
        <v>0</v>
      </c>
      <c r="F32" s="33">
        <f t="shared" si="0"/>
        <v>0</v>
      </c>
      <c r="G32" s="33">
        <f>'3.CD RATIO (I)'!H33</f>
        <v>0</v>
      </c>
      <c r="H32" s="33">
        <f t="shared" si="1"/>
        <v>0</v>
      </c>
      <c r="I32" s="33">
        <f>'3.CD RATIO (I)'!F33</f>
        <v>0</v>
      </c>
      <c r="J32" s="40" t="e">
        <f t="shared" si="2"/>
        <v>#DIV/0!</v>
      </c>
    </row>
    <row r="33" spans="1:10" ht="15" customHeight="1" x14ac:dyDescent="0.25">
      <c r="A33" s="3">
        <v>23</v>
      </c>
      <c r="B33" s="3" t="s">
        <v>36</v>
      </c>
      <c r="C33" s="4">
        <v>0</v>
      </c>
      <c r="D33" s="4">
        <v>0</v>
      </c>
      <c r="E33" s="4">
        <v>0</v>
      </c>
      <c r="F33" s="27">
        <f t="shared" si="0"/>
        <v>0</v>
      </c>
      <c r="G33" s="27">
        <f>'3.CD RATIO (I)'!H34</f>
        <v>74658</v>
      </c>
      <c r="H33" s="27">
        <f t="shared" si="1"/>
        <v>74658</v>
      </c>
      <c r="I33" s="27">
        <f>'3.CD RATIO (I)'!F34</f>
        <v>17919.75</v>
      </c>
      <c r="J33" s="34">
        <f t="shared" si="2"/>
        <v>416.62411584983045</v>
      </c>
    </row>
    <row r="34" spans="1:10" ht="15" customHeight="1" x14ac:dyDescent="0.25">
      <c r="A34" s="3">
        <v>24</v>
      </c>
      <c r="B34" s="3" t="s">
        <v>37</v>
      </c>
      <c r="C34" s="4">
        <v>0</v>
      </c>
      <c r="D34" s="4">
        <v>0</v>
      </c>
      <c r="E34" s="4">
        <v>0</v>
      </c>
      <c r="F34" s="27">
        <f t="shared" si="0"/>
        <v>0</v>
      </c>
      <c r="G34" s="27">
        <f>'3.CD RATIO (I)'!H35</f>
        <v>0</v>
      </c>
      <c r="H34" s="27">
        <f t="shared" si="1"/>
        <v>0</v>
      </c>
      <c r="I34" s="27">
        <f>'3.CD RATIO (I)'!F35</f>
        <v>0</v>
      </c>
      <c r="J34" s="34" t="e">
        <f t="shared" si="2"/>
        <v>#DIV/0!</v>
      </c>
    </row>
    <row r="35" spans="1:10" ht="15" customHeight="1" x14ac:dyDescent="0.25">
      <c r="A35" s="3">
        <v>25</v>
      </c>
      <c r="B35" s="11" t="s">
        <v>38</v>
      </c>
      <c r="C35" s="4">
        <v>0</v>
      </c>
      <c r="D35" s="4">
        <v>0</v>
      </c>
      <c r="E35" s="4">
        <v>0</v>
      </c>
      <c r="F35" s="27">
        <f t="shared" si="0"/>
        <v>0</v>
      </c>
      <c r="G35" s="27">
        <f>'3.CD RATIO (I)'!H36</f>
        <v>12993</v>
      </c>
      <c r="H35" s="27">
        <f t="shared" si="1"/>
        <v>12993</v>
      </c>
      <c r="I35" s="27">
        <f>'3.CD RATIO (I)'!F36</f>
        <v>19793</v>
      </c>
      <c r="J35" s="34">
        <f t="shared" si="2"/>
        <v>65.644419744354067</v>
      </c>
    </row>
    <row r="36" spans="1:10" ht="15" customHeight="1" x14ac:dyDescent="0.25">
      <c r="A36" s="3">
        <v>26</v>
      </c>
      <c r="B36" s="11" t="s">
        <v>39</v>
      </c>
      <c r="C36" s="4">
        <v>0</v>
      </c>
      <c r="D36" s="4">
        <v>0</v>
      </c>
      <c r="E36" s="4">
        <v>0</v>
      </c>
      <c r="F36" s="27">
        <f t="shared" si="0"/>
        <v>0</v>
      </c>
      <c r="G36" s="27">
        <f>'3.CD RATIO (I)'!H37</f>
        <v>148877</v>
      </c>
      <c r="H36" s="27">
        <f t="shared" si="1"/>
        <v>148877</v>
      </c>
      <c r="I36" s="27">
        <f>'3.CD RATIO (I)'!F37</f>
        <v>61487.880000000005</v>
      </c>
      <c r="J36" s="34">
        <f t="shared" si="2"/>
        <v>242.12413893599845</v>
      </c>
    </row>
    <row r="37" spans="1:10" ht="15" customHeight="1" thickBot="1" x14ac:dyDescent="0.3">
      <c r="A37" s="18">
        <v>27</v>
      </c>
      <c r="B37" s="18" t="s">
        <v>40</v>
      </c>
      <c r="C37" s="19">
        <v>206199</v>
      </c>
      <c r="D37" s="19">
        <v>3</v>
      </c>
      <c r="E37" s="19">
        <v>3</v>
      </c>
      <c r="F37" s="28">
        <f t="shared" si="0"/>
        <v>206205</v>
      </c>
      <c r="G37" s="28">
        <f>'3.CD RATIO (I)'!H38</f>
        <v>4527151</v>
      </c>
      <c r="H37" s="28">
        <f t="shared" si="1"/>
        <v>4733356</v>
      </c>
      <c r="I37" s="28">
        <f>'3.CD RATIO (I)'!F38</f>
        <v>11815622</v>
      </c>
      <c r="J37" s="35">
        <f t="shared" si="2"/>
        <v>40.060150874833333</v>
      </c>
    </row>
    <row r="38" spans="1:10" ht="15" customHeight="1" thickBot="1" x14ac:dyDescent="0.3">
      <c r="A38" s="29"/>
      <c r="B38" s="30" t="s">
        <v>34</v>
      </c>
      <c r="C38" s="31">
        <f>SUM(C32:C37)</f>
        <v>206199</v>
      </c>
      <c r="D38" s="31">
        <f t="shared" ref="D38:I38" si="4">SUM(D32:D37)</f>
        <v>3</v>
      </c>
      <c r="E38" s="31">
        <f t="shared" si="4"/>
        <v>3</v>
      </c>
      <c r="F38" s="31">
        <f t="shared" si="4"/>
        <v>206205</v>
      </c>
      <c r="G38" s="31">
        <f t="shared" si="4"/>
        <v>4763679</v>
      </c>
      <c r="H38" s="31">
        <f t="shared" si="4"/>
        <v>4969884</v>
      </c>
      <c r="I38" s="76">
        <f t="shared" si="4"/>
        <v>11914822.630000001</v>
      </c>
      <c r="J38" s="78">
        <f t="shared" si="2"/>
        <v>41.711774940622846</v>
      </c>
    </row>
    <row r="39" spans="1:10" ht="15" customHeight="1" x14ac:dyDescent="0.25">
      <c r="A39" s="22">
        <v>28</v>
      </c>
      <c r="B39" s="22" t="s">
        <v>41</v>
      </c>
      <c r="C39" s="23">
        <v>0</v>
      </c>
      <c r="D39" s="23">
        <v>0</v>
      </c>
      <c r="E39" s="23">
        <v>48382</v>
      </c>
      <c r="F39" s="33">
        <f t="shared" si="0"/>
        <v>48382</v>
      </c>
      <c r="G39" s="33">
        <f>'3.CD RATIO (I)'!H40</f>
        <v>489187.98</v>
      </c>
      <c r="H39" s="33">
        <f t="shared" si="1"/>
        <v>537569.98</v>
      </c>
      <c r="I39" s="33">
        <f>'3.CD RATIO (I)'!F40</f>
        <v>540950.64</v>
      </c>
      <c r="J39" s="40">
        <f t="shared" si="2"/>
        <v>99.375052038019589</v>
      </c>
    </row>
    <row r="40" spans="1:10" ht="15" customHeight="1" x14ac:dyDescent="0.25">
      <c r="A40" s="3">
        <v>29</v>
      </c>
      <c r="B40" s="3" t="s">
        <v>42</v>
      </c>
      <c r="C40" s="4">
        <v>0</v>
      </c>
      <c r="D40" s="4">
        <v>0</v>
      </c>
      <c r="E40" s="4">
        <v>0</v>
      </c>
      <c r="F40" s="27">
        <f t="shared" si="0"/>
        <v>0</v>
      </c>
      <c r="G40" s="27">
        <f>'3.CD RATIO (I)'!H41</f>
        <v>0</v>
      </c>
      <c r="H40" s="27">
        <f t="shared" si="1"/>
        <v>0</v>
      </c>
      <c r="I40" s="27">
        <f>'3.CD RATIO (I)'!F41</f>
        <v>0</v>
      </c>
      <c r="J40" s="34" t="e">
        <f t="shared" si="2"/>
        <v>#DIV/0!</v>
      </c>
    </row>
    <row r="41" spans="1:10" ht="15" customHeight="1" x14ac:dyDescent="0.25">
      <c r="A41" s="3">
        <v>30</v>
      </c>
      <c r="B41" s="3" t="s">
        <v>43</v>
      </c>
      <c r="C41" s="4">
        <v>0</v>
      </c>
      <c r="D41" s="4">
        <v>0</v>
      </c>
      <c r="E41" s="4">
        <v>0</v>
      </c>
      <c r="F41" s="27">
        <f t="shared" si="0"/>
        <v>0</v>
      </c>
      <c r="G41" s="27">
        <f>'3.CD RATIO (I)'!H42</f>
        <v>0</v>
      </c>
      <c r="H41" s="27">
        <f t="shared" si="1"/>
        <v>0</v>
      </c>
      <c r="I41" s="27">
        <f>'3.CD RATIO (I)'!F42</f>
        <v>0</v>
      </c>
      <c r="J41" s="34" t="e">
        <f t="shared" si="2"/>
        <v>#DIV/0!</v>
      </c>
    </row>
    <row r="42" spans="1:10" ht="15" customHeight="1" x14ac:dyDescent="0.25">
      <c r="A42" s="3">
        <v>31</v>
      </c>
      <c r="B42" s="3" t="s">
        <v>44</v>
      </c>
      <c r="C42" s="4">
        <v>0</v>
      </c>
      <c r="D42" s="4">
        <v>0</v>
      </c>
      <c r="E42" s="4">
        <v>0</v>
      </c>
      <c r="F42" s="27">
        <f t="shared" si="0"/>
        <v>0</v>
      </c>
      <c r="G42" s="27">
        <f>'3.CD RATIO (I)'!H43</f>
        <v>946193</v>
      </c>
      <c r="H42" s="27">
        <f t="shared" si="1"/>
        <v>946193</v>
      </c>
      <c r="I42" s="27">
        <f>'3.CD RATIO (I)'!F43</f>
        <v>536950</v>
      </c>
      <c r="J42" s="34">
        <f t="shared" si="2"/>
        <v>176.2162212496508</v>
      </c>
    </row>
    <row r="43" spans="1:10" ht="15" customHeight="1" x14ac:dyDescent="0.25">
      <c r="A43" s="3">
        <v>32</v>
      </c>
      <c r="B43" s="3" t="s">
        <v>45</v>
      </c>
      <c r="C43" s="4">
        <v>1</v>
      </c>
      <c r="D43" s="4">
        <v>1</v>
      </c>
      <c r="E43" s="4">
        <v>1</v>
      </c>
      <c r="F43" s="27">
        <f t="shared" si="0"/>
        <v>3</v>
      </c>
      <c r="G43" s="27">
        <f>'3.CD RATIO (I)'!H44</f>
        <v>872393.7</v>
      </c>
      <c r="H43" s="27">
        <f t="shared" si="1"/>
        <v>872396.7</v>
      </c>
      <c r="I43" s="27">
        <f>'3.CD RATIO (I)'!F44</f>
        <v>481932.4</v>
      </c>
      <c r="J43" s="34">
        <f t="shared" si="2"/>
        <v>181.02055392001034</v>
      </c>
    </row>
    <row r="44" spans="1:10" ht="15" customHeight="1" x14ac:dyDescent="0.25">
      <c r="A44" s="3">
        <v>33</v>
      </c>
      <c r="B44" s="3" t="s">
        <v>46</v>
      </c>
      <c r="C44" s="4">
        <v>0</v>
      </c>
      <c r="D44" s="4">
        <v>0</v>
      </c>
      <c r="E44" s="4">
        <v>0</v>
      </c>
      <c r="F44" s="27">
        <f t="shared" si="0"/>
        <v>0</v>
      </c>
      <c r="G44" s="27">
        <f>'3.CD RATIO (I)'!H45</f>
        <v>262113.49</v>
      </c>
      <c r="H44" s="27">
        <f t="shared" si="1"/>
        <v>262113.49</v>
      </c>
      <c r="I44" s="27">
        <f>'3.CD RATIO (I)'!F45</f>
        <v>280694.37</v>
      </c>
      <c r="J44" s="34">
        <f t="shared" si="2"/>
        <v>93.380387358677694</v>
      </c>
    </row>
    <row r="45" spans="1:10" ht="15" customHeight="1" x14ac:dyDescent="0.25">
      <c r="A45" s="3">
        <v>34</v>
      </c>
      <c r="B45" s="3" t="s">
        <v>47</v>
      </c>
      <c r="C45" s="4">
        <v>0</v>
      </c>
      <c r="D45" s="4">
        <v>0</v>
      </c>
      <c r="E45" s="4">
        <v>0</v>
      </c>
      <c r="F45" s="27">
        <f t="shared" si="0"/>
        <v>0</v>
      </c>
      <c r="G45" s="27">
        <f>'3.CD RATIO (I)'!H46</f>
        <v>3</v>
      </c>
      <c r="H45" s="27">
        <f t="shared" si="1"/>
        <v>3</v>
      </c>
      <c r="I45" s="27">
        <f>'3.CD RATIO (I)'!F46</f>
        <v>3</v>
      </c>
      <c r="J45" s="34">
        <f t="shared" si="2"/>
        <v>100</v>
      </c>
    </row>
    <row r="46" spans="1:10" ht="15" customHeight="1" x14ac:dyDescent="0.25">
      <c r="A46" s="3">
        <v>35</v>
      </c>
      <c r="B46" s="3" t="s">
        <v>48</v>
      </c>
      <c r="C46" s="4">
        <v>0</v>
      </c>
      <c r="D46" s="4">
        <v>0</v>
      </c>
      <c r="E46" s="4">
        <v>0</v>
      </c>
      <c r="F46" s="27">
        <f t="shared" si="0"/>
        <v>0</v>
      </c>
      <c r="G46" s="27">
        <f>'3.CD RATIO (I)'!H47</f>
        <v>25473</v>
      </c>
      <c r="H46" s="27">
        <f t="shared" si="1"/>
        <v>25473</v>
      </c>
      <c r="I46" s="27">
        <f>'3.CD RATIO (I)'!F47</f>
        <v>17109.900000000001</v>
      </c>
      <c r="J46" s="34">
        <f t="shared" si="2"/>
        <v>148.87871933792715</v>
      </c>
    </row>
    <row r="47" spans="1:10" ht="15" customHeight="1" x14ac:dyDescent="0.25">
      <c r="A47" s="3">
        <v>36</v>
      </c>
      <c r="B47" s="3" t="s">
        <v>49</v>
      </c>
      <c r="C47" s="4">
        <v>0</v>
      </c>
      <c r="D47" s="4">
        <v>0</v>
      </c>
      <c r="E47" s="4">
        <v>0</v>
      </c>
      <c r="F47" s="27">
        <f t="shared" si="0"/>
        <v>0</v>
      </c>
      <c r="G47" s="27">
        <f>'3.CD RATIO (I)'!H48</f>
        <v>0</v>
      </c>
      <c r="H47" s="27">
        <f t="shared" si="1"/>
        <v>0</v>
      </c>
      <c r="I47" s="27">
        <f>'3.CD RATIO (I)'!F48</f>
        <v>0</v>
      </c>
      <c r="J47" s="34" t="e">
        <f t="shared" si="2"/>
        <v>#DIV/0!</v>
      </c>
    </row>
    <row r="48" spans="1:10" ht="15" customHeight="1" x14ac:dyDescent="0.25">
      <c r="A48" s="3">
        <v>37</v>
      </c>
      <c r="B48" s="3" t="s">
        <v>50</v>
      </c>
      <c r="C48" s="4">
        <v>0</v>
      </c>
      <c r="D48" s="4">
        <v>0</v>
      </c>
      <c r="E48" s="4">
        <v>0</v>
      </c>
      <c r="F48" s="27">
        <f t="shared" si="0"/>
        <v>0</v>
      </c>
      <c r="G48" s="27">
        <f>'3.CD RATIO (I)'!H49</f>
        <v>889</v>
      </c>
      <c r="H48" s="27">
        <f t="shared" si="1"/>
        <v>889</v>
      </c>
      <c r="I48" s="27">
        <f>'3.CD RATIO (I)'!F49</f>
        <v>20999</v>
      </c>
      <c r="J48" s="34">
        <f t="shared" si="2"/>
        <v>4.2335349302347733</v>
      </c>
    </row>
    <row r="49" spans="1:10" ht="15" customHeight="1" x14ac:dyDescent="0.25">
      <c r="A49" s="3">
        <v>38</v>
      </c>
      <c r="B49" s="3" t="s">
        <v>51</v>
      </c>
      <c r="C49" s="4">
        <v>0</v>
      </c>
      <c r="D49" s="4">
        <v>0</v>
      </c>
      <c r="E49" s="4">
        <v>0</v>
      </c>
      <c r="F49" s="27">
        <f t="shared" si="0"/>
        <v>0</v>
      </c>
      <c r="G49" s="27">
        <f>'3.CD RATIO (I)'!H50</f>
        <v>14379.91</v>
      </c>
      <c r="H49" s="27">
        <f t="shared" si="1"/>
        <v>14379.91</v>
      </c>
      <c r="I49" s="27">
        <f>'3.CD RATIO (I)'!F50</f>
        <v>36269.61</v>
      </c>
      <c r="J49" s="34">
        <f t="shared" si="2"/>
        <v>39.647269435761785</v>
      </c>
    </row>
    <row r="50" spans="1:10" ht="15" customHeight="1" x14ac:dyDescent="0.25">
      <c r="A50" s="3">
        <v>39</v>
      </c>
      <c r="B50" s="3" t="s">
        <v>52</v>
      </c>
      <c r="C50" s="4">
        <v>0</v>
      </c>
      <c r="D50" s="4">
        <v>0</v>
      </c>
      <c r="E50" s="4">
        <v>0</v>
      </c>
      <c r="F50" s="27">
        <f t="shared" si="0"/>
        <v>0</v>
      </c>
      <c r="G50" s="27">
        <f>'3.CD RATIO (I)'!H51</f>
        <v>3482.75</v>
      </c>
      <c r="H50" s="27">
        <f t="shared" si="1"/>
        <v>3482.75</v>
      </c>
      <c r="I50" s="27">
        <f>'3.CD RATIO (I)'!F51</f>
        <v>5869</v>
      </c>
      <c r="J50" s="34">
        <f t="shared" si="2"/>
        <v>59.341455103083995</v>
      </c>
    </row>
    <row r="51" spans="1:10" ht="15" customHeight="1" x14ac:dyDescent="0.25">
      <c r="A51" s="3">
        <v>40</v>
      </c>
      <c r="B51" s="3" t="s">
        <v>53</v>
      </c>
      <c r="C51" s="4">
        <v>0</v>
      </c>
      <c r="D51" s="4">
        <v>0</v>
      </c>
      <c r="E51" s="4">
        <v>0</v>
      </c>
      <c r="F51" s="27">
        <f t="shared" si="0"/>
        <v>0</v>
      </c>
      <c r="G51" s="27">
        <f>'3.CD RATIO (I)'!H52</f>
        <v>12228</v>
      </c>
      <c r="H51" s="27">
        <f t="shared" si="1"/>
        <v>12228</v>
      </c>
      <c r="I51" s="27">
        <f>'3.CD RATIO (I)'!F52</f>
        <v>18531</v>
      </c>
      <c r="J51" s="34">
        <f t="shared" si="2"/>
        <v>65.986724947385468</v>
      </c>
    </row>
    <row r="52" spans="1:10" ht="15" customHeight="1" x14ac:dyDescent="0.25">
      <c r="A52" s="3">
        <v>41</v>
      </c>
      <c r="B52" s="3" t="s">
        <v>54</v>
      </c>
      <c r="C52" s="4">
        <v>0</v>
      </c>
      <c r="D52" s="4">
        <v>0</v>
      </c>
      <c r="E52" s="4">
        <v>0</v>
      </c>
      <c r="F52" s="27">
        <f t="shared" si="0"/>
        <v>0</v>
      </c>
      <c r="G52" s="27">
        <f>'3.CD RATIO (I)'!H53</f>
        <v>27421</v>
      </c>
      <c r="H52" s="27">
        <f t="shared" si="1"/>
        <v>27421</v>
      </c>
      <c r="I52" s="27">
        <f>'3.CD RATIO (I)'!F53</f>
        <v>48652</v>
      </c>
      <c r="J52" s="34">
        <f t="shared" si="2"/>
        <v>56.361506207350168</v>
      </c>
    </row>
    <row r="53" spans="1:10" ht="15" customHeight="1" x14ac:dyDescent="0.25">
      <c r="A53" s="3">
        <v>42</v>
      </c>
      <c r="B53" s="3" t="s">
        <v>55</v>
      </c>
      <c r="C53" s="4">
        <v>0</v>
      </c>
      <c r="D53" s="4">
        <v>0</v>
      </c>
      <c r="E53" s="4">
        <v>0</v>
      </c>
      <c r="F53" s="27">
        <f t="shared" si="0"/>
        <v>0</v>
      </c>
      <c r="G53" s="27">
        <f>'3.CD RATIO (I)'!H54</f>
        <v>58821</v>
      </c>
      <c r="H53" s="27">
        <f t="shared" si="1"/>
        <v>58821</v>
      </c>
      <c r="I53" s="27">
        <f>'3.CD RATIO (I)'!F54</f>
        <v>91670</v>
      </c>
      <c r="J53" s="34">
        <f t="shared" si="2"/>
        <v>64.16603032616996</v>
      </c>
    </row>
    <row r="54" spans="1:10" ht="15" customHeight="1" x14ac:dyDescent="0.25">
      <c r="A54" s="3">
        <v>43</v>
      </c>
      <c r="B54" s="3" t="s">
        <v>56</v>
      </c>
      <c r="C54" s="4">
        <v>0</v>
      </c>
      <c r="D54" s="4">
        <v>0</v>
      </c>
      <c r="E54" s="4">
        <v>0</v>
      </c>
      <c r="F54" s="27">
        <f t="shared" si="0"/>
        <v>0</v>
      </c>
      <c r="G54" s="27">
        <f>'3.CD RATIO (I)'!H55</f>
        <v>3746</v>
      </c>
      <c r="H54" s="27">
        <f t="shared" si="1"/>
        <v>3746</v>
      </c>
      <c r="I54" s="27">
        <f>'3.CD RATIO (I)'!F55</f>
        <v>10532.65</v>
      </c>
      <c r="J54" s="34">
        <f t="shared" si="2"/>
        <v>35.565598401162099</v>
      </c>
    </row>
    <row r="55" spans="1:10" ht="15" customHeight="1" x14ac:dyDescent="0.25">
      <c r="A55" s="3">
        <v>44</v>
      </c>
      <c r="B55" s="3" t="s">
        <v>57</v>
      </c>
      <c r="C55" s="4">
        <v>0</v>
      </c>
      <c r="D55" s="4">
        <v>0</v>
      </c>
      <c r="E55" s="4">
        <v>0</v>
      </c>
      <c r="F55" s="27">
        <f t="shared" si="0"/>
        <v>0</v>
      </c>
      <c r="G55" s="27">
        <f>'3.CD RATIO (I)'!H56</f>
        <v>0</v>
      </c>
      <c r="H55" s="27">
        <f t="shared" si="1"/>
        <v>0</v>
      </c>
      <c r="I55" s="27">
        <f>'3.CD RATIO (I)'!F56</f>
        <v>0</v>
      </c>
      <c r="J55" s="34" t="e">
        <f t="shared" si="2"/>
        <v>#DIV/0!</v>
      </c>
    </row>
    <row r="56" spans="1:10" ht="15" customHeight="1" x14ac:dyDescent="0.25">
      <c r="A56" s="3">
        <v>45</v>
      </c>
      <c r="B56" s="3" t="s">
        <v>58</v>
      </c>
      <c r="C56" s="4">
        <v>0</v>
      </c>
      <c r="D56" s="4">
        <v>0</v>
      </c>
      <c r="E56" s="4">
        <v>0</v>
      </c>
      <c r="F56" s="27">
        <f t="shared" si="0"/>
        <v>0</v>
      </c>
      <c r="G56" s="27">
        <f>'3.CD RATIO (I)'!H57</f>
        <v>0</v>
      </c>
      <c r="H56" s="27">
        <f t="shared" si="1"/>
        <v>0</v>
      </c>
      <c r="I56" s="27">
        <f>'3.CD RATIO (I)'!F57</f>
        <v>0</v>
      </c>
      <c r="J56" s="34" t="e">
        <f t="shared" si="2"/>
        <v>#DIV/0!</v>
      </c>
    </row>
    <row r="57" spans="1:10" ht="15" customHeight="1" thickBot="1" x14ac:dyDescent="0.3">
      <c r="A57" s="18">
        <v>46</v>
      </c>
      <c r="B57" s="18" t="s">
        <v>295</v>
      </c>
      <c r="C57" s="19">
        <v>0</v>
      </c>
      <c r="D57" s="19">
        <v>0</v>
      </c>
      <c r="E57" s="19">
        <v>0</v>
      </c>
      <c r="F57" s="28">
        <f t="shared" si="0"/>
        <v>0</v>
      </c>
      <c r="G57" s="28">
        <f>'3.CD RATIO (I)'!H58</f>
        <v>0</v>
      </c>
      <c r="H57" s="28">
        <f t="shared" si="1"/>
        <v>0</v>
      </c>
      <c r="I57" s="28">
        <f>'3.CD RATIO (I)'!F58</f>
        <v>0</v>
      </c>
      <c r="J57" s="35" t="e">
        <f t="shared" si="2"/>
        <v>#DIV/0!</v>
      </c>
    </row>
    <row r="58" spans="1:10" ht="15" customHeight="1" thickBot="1" x14ac:dyDescent="0.3">
      <c r="A58" s="29"/>
      <c r="B58" s="30" t="s">
        <v>34</v>
      </c>
      <c r="C58" s="31">
        <f>SUM(C39:C57)</f>
        <v>1</v>
      </c>
      <c r="D58" s="31">
        <f t="shared" ref="D58:I58" si="5">SUM(D39:D57)</f>
        <v>1</v>
      </c>
      <c r="E58" s="31">
        <f t="shared" si="5"/>
        <v>48383</v>
      </c>
      <c r="F58" s="31">
        <f t="shared" si="5"/>
        <v>48385</v>
      </c>
      <c r="G58" s="31">
        <f t="shared" si="5"/>
        <v>2716331.83</v>
      </c>
      <c r="H58" s="31">
        <f t="shared" si="5"/>
        <v>2764716.83</v>
      </c>
      <c r="I58" s="76">
        <f t="shared" si="5"/>
        <v>2090163.57</v>
      </c>
      <c r="J58" s="78">
        <f t="shared" si="2"/>
        <v>132.27274983077041</v>
      </c>
    </row>
    <row r="59" spans="1:10" ht="15" customHeight="1" x14ac:dyDescent="0.25">
      <c r="A59" s="22">
        <v>47</v>
      </c>
      <c r="B59" s="22" t="s">
        <v>59</v>
      </c>
      <c r="C59" s="23">
        <v>225</v>
      </c>
      <c r="D59" s="23">
        <v>0</v>
      </c>
      <c r="E59" s="23">
        <v>121974</v>
      </c>
      <c r="F59" s="33">
        <f t="shared" si="0"/>
        <v>122199</v>
      </c>
      <c r="G59" s="33">
        <f>'3.CD RATIO (I)'!H60</f>
        <v>224242</v>
      </c>
      <c r="H59" s="33">
        <f t="shared" si="1"/>
        <v>346441</v>
      </c>
      <c r="I59" s="33">
        <f>'3.CD RATIO (I)'!F60</f>
        <v>531883</v>
      </c>
      <c r="J59" s="40">
        <f t="shared" si="2"/>
        <v>65.134813483416465</v>
      </c>
    </row>
    <row r="60" spans="1:10" ht="15" customHeight="1" x14ac:dyDescent="0.25">
      <c r="A60" s="3">
        <v>48</v>
      </c>
      <c r="B60" s="3" t="s">
        <v>60</v>
      </c>
      <c r="C60" s="4">
        <v>0</v>
      </c>
      <c r="D60" s="4">
        <v>0</v>
      </c>
      <c r="E60" s="4">
        <v>4406</v>
      </c>
      <c r="F60" s="27">
        <f t="shared" si="0"/>
        <v>4406</v>
      </c>
      <c r="G60" s="27">
        <f>'3.CD RATIO (I)'!H61</f>
        <v>344505</v>
      </c>
      <c r="H60" s="27">
        <f t="shared" si="1"/>
        <v>348911</v>
      </c>
      <c r="I60" s="27">
        <f>'3.CD RATIO (I)'!F61</f>
        <v>558120</v>
      </c>
      <c r="J60" s="34">
        <f t="shared" si="2"/>
        <v>62.515408872643874</v>
      </c>
    </row>
    <row r="61" spans="1:10" ht="15" customHeight="1" thickBot="1" x14ac:dyDescent="0.3">
      <c r="A61" s="18">
        <v>49</v>
      </c>
      <c r="B61" s="18" t="s">
        <v>61</v>
      </c>
      <c r="C61" s="19">
        <v>4290</v>
      </c>
      <c r="D61" s="19">
        <v>511.47</v>
      </c>
      <c r="E61" s="19">
        <v>2029</v>
      </c>
      <c r="F61" s="28">
        <f t="shared" si="0"/>
        <v>6830.47</v>
      </c>
      <c r="G61" s="28">
        <f>'3.CD RATIO (I)'!H62</f>
        <v>356285.77</v>
      </c>
      <c r="H61" s="28">
        <f t="shared" si="1"/>
        <v>363116.24</v>
      </c>
      <c r="I61" s="28">
        <f>'3.CD RATIO (I)'!F62</f>
        <v>420495.9</v>
      </c>
      <c r="J61" s="35">
        <f t="shared" si="2"/>
        <v>86.354287877717709</v>
      </c>
    </row>
    <row r="62" spans="1:10" ht="15" customHeight="1" thickBot="1" x14ac:dyDescent="0.3">
      <c r="A62" s="29"/>
      <c r="B62" s="30" t="s">
        <v>34</v>
      </c>
      <c r="C62" s="31">
        <f>SUM(C59:C61)</f>
        <v>4515</v>
      </c>
      <c r="D62" s="31">
        <f t="shared" ref="D62:I62" si="6">SUM(D59:D61)</f>
        <v>511.47</v>
      </c>
      <c r="E62" s="31">
        <f t="shared" si="6"/>
        <v>128409</v>
      </c>
      <c r="F62" s="31">
        <f t="shared" si="6"/>
        <v>133435.47</v>
      </c>
      <c r="G62" s="31">
        <f t="shared" si="6"/>
        <v>925032.77</v>
      </c>
      <c r="H62" s="76">
        <f t="shared" si="6"/>
        <v>1058468.24</v>
      </c>
      <c r="I62" s="77">
        <f t="shared" si="6"/>
        <v>1510498.9</v>
      </c>
      <c r="J62" s="39">
        <f t="shared" si="2"/>
        <v>70.074082145971772</v>
      </c>
    </row>
    <row r="63" spans="1:10" ht="15" customHeight="1" x14ac:dyDescent="0.25">
      <c r="A63" s="22">
        <v>50</v>
      </c>
      <c r="B63" s="22" t="s">
        <v>62</v>
      </c>
      <c r="C63" s="23">
        <v>120182</v>
      </c>
      <c r="D63" s="23">
        <v>0</v>
      </c>
      <c r="E63" s="23">
        <v>27</v>
      </c>
      <c r="F63" s="33">
        <f t="shared" si="0"/>
        <v>120209</v>
      </c>
      <c r="G63" s="33">
        <f>'3.CD RATIO (I)'!H64</f>
        <v>2330692</v>
      </c>
      <c r="H63" s="33">
        <f t="shared" si="1"/>
        <v>2450901</v>
      </c>
      <c r="I63" s="33">
        <f>'3.CD RATIO (I)'!F64</f>
        <v>1669633</v>
      </c>
      <c r="J63" s="40">
        <f t="shared" si="2"/>
        <v>146.79279817780315</v>
      </c>
    </row>
    <row r="64" spans="1:10" ht="15" customHeight="1" thickBot="1" x14ac:dyDescent="0.3">
      <c r="A64" s="18">
        <v>51</v>
      </c>
      <c r="B64" s="18" t="s">
        <v>63</v>
      </c>
      <c r="C64" s="19">
        <v>0</v>
      </c>
      <c r="D64" s="19">
        <v>0</v>
      </c>
      <c r="E64" s="19">
        <v>0</v>
      </c>
      <c r="F64" s="28">
        <f t="shared" si="0"/>
        <v>0</v>
      </c>
      <c r="G64" s="28">
        <f>'3.CD RATIO (I)'!H65</f>
        <v>103725</v>
      </c>
      <c r="H64" s="28">
        <f t="shared" si="1"/>
        <v>103725</v>
      </c>
      <c r="I64" s="28">
        <f>'3.CD RATIO (I)'!F65</f>
        <v>4735.88</v>
      </c>
      <c r="J64" s="35">
        <f t="shared" si="2"/>
        <v>2190.1948529101242</v>
      </c>
    </row>
    <row r="65" spans="1:11" ht="15" customHeight="1" thickBot="1" x14ac:dyDescent="0.3">
      <c r="A65" s="29"/>
      <c r="B65" s="30" t="s">
        <v>34</v>
      </c>
      <c r="C65" s="31">
        <f>SUM(C63:C64)</f>
        <v>120182</v>
      </c>
      <c r="D65" s="31">
        <f t="shared" ref="D65:I65" si="7">SUM(D63:D64)</f>
        <v>0</v>
      </c>
      <c r="E65" s="31">
        <f t="shared" si="7"/>
        <v>27</v>
      </c>
      <c r="F65" s="31">
        <f t="shared" si="7"/>
        <v>120209</v>
      </c>
      <c r="G65" s="31">
        <f t="shared" si="7"/>
        <v>2434417</v>
      </c>
      <c r="H65" s="76">
        <f t="shared" si="7"/>
        <v>2554626</v>
      </c>
      <c r="I65" s="77">
        <f t="shared" si="7"/>
        <v>1674368.88</v>
      </c>
      <c r="J65" s="39">
        <f t="shared" si="2"/>
        <v>152.57247256052682</v>
      </c>
    </row>
    <row r="66" spans="1:11" s="10" customFormat="1" ht="15" customHeight="1" thickBot="1" x14ac:dyDescent="0.3">
      <c r="A66" s="276" t="s">
        <v>11</v>
      </c>
      <c r="B66" s="277"/>
      <c r="C66" s="25">
        <f>C65+C62+C58+C38+C31</f>
        <v>360023</v>
      </c>
      <c r="D66" s="25">
        <f t="shared" ref="D66:I66" si="8">D65+D62+D58+D38+D31</f>
        <v>515.47</v>
      </c>
      <c r="E66" s="25">
        <f t="shared" si="8"/>
        <v>176822</v>
      </c>
      <c r="F66" s="25">
        <f t="shared" si="8"/>
        <v>537360.47</v>
      </c>
      <c r="G66" s="25">
        <f t="shared" si="8"/>
        <v>18833128.600000001</v>
      </c>
      <c r="H66" s="74">
        <f t="shared" si="8"/>
        <v>19370489.07</v>
      </c>
      <c r="I66" s="75">
        <f t="shared" si="8"/>
        <v>29418257.460000001</v>
      </c>
      <c r="J66" s="37">
        <f t="shared" si="2"/>
        <v>65.845127286475247</v>
      </c>
      <c r="K66"/>
    </row>
  </sheetData>
  <mergeCells count="8">
    <mergeCell ref="A66:B66"/>
    <mergeCell ref="AC6:AP6"/>
    <mergeCell ref="O6:AB6"/>
    <mergeCell ref="A1:J1"/>
    <mergeCell ref="A2:J2"/>
    <mergeCell ref="A4:J4"/>
    <mergeCell ref="A5:J5"/>
    <mergeCell ref="A6:J6"/>
  </mergeCells>
  <pageMargins left="0.7" right="0.7" top="0.75" bottom="0.75" header="0.3" footer="0.3"/>
  <pageSetup scale="68" orientation="portrait" r:id="rId1"/>
  <colBreaks count="1" manualBreakCount="1">
    <brk id="10" max="1048575" man="1"/>
  </colBreaks>
  <drawing r:id="rId2"/>
  <legacyDrawing r:id="rId3"/>
  <controls>
    <mc:AlternateContent xmlns:mc="http://schemas.openxmlformats.org/markup-compatibility/2006">
      <mc:Choice Requires="x14">
        <control shapeId="4097" r:id="rId4" name="Control 1">
          <controlPr defaultSize="0" r:id="rId5">
            <anchor moveWithCells="1">
              <from>
                <xdr:col>28</xdr:col>
                <xdr:colOff>0</xdr:colOff>
                <xdr:row>5</xdr:row>
                <xdr:rowOff>0</xdr:rowOff>
              </from>
              <to>
                <xdr:col>29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4097" r:id="rId4" name="Control 1"/>
      </mc:Fallback>
    </mc:AlternateContent>
    <mc:AlternateContent xmlns:mc="http://schemas.openxmlformats.org/markup-compatibility/2006">
      <mc:Choice Requires="x14">
        <control shapeId="4098" r:id="rId6" name="Control 2">
          <controlPr defaultSize="0" r:id="rId5">
            <anchor moveWithCells="1">
              <from>
                <xdr:col>28</xdr:col>
                <xdr:colOff>0</xdr:colOff>
                <xdr:row>38</xdr:row>
                <xdr:rowOff>0</xdr:rowOff>
              </from>
              <to>
                <xdr:col>29</xdr:col>
                <xdr:colOff>76200</xdr:colOff>
                <xdr:row>39</xdr:row>
                <xdr:rowOff>38100</xdr:rowOff>
              </to>
            </anchor>
          </controlPr>
        </control>
      </mc:Choice>
      <mc:Fallback>
        <control shapeId="4098" r:id="rId6" name="Control 2"/>
      </mc:Fallback>
    </mc:AlternateContent>
  </control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/>
  <dimension ref="A1:AO67"/>
  <sheetViews>
    <sheetView workbookViewId="0">
      <pane ySplit="9" topLeftCell="A40" activePane="bottomLeft" state="frozen"/>
      <selection pane="bottomLeft" activeCell="Q56" sqref="Q56"/>
    </sheetView>
  </sheetViews>
  <sheetFormatPr defaultRowHeight="15" x14ac:dyDescent="0.25"/>
  <cols>
    <col min="1" max="1" width="5.5703125" customWidth="1"/>
    <col min="2" max="2" width="29.85546875" customWidth="1"/>
  </cols>
  <sheetData>
    <row r="1" spans="1:41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1:41" ht="15" customHeight="1" thickBot="1" x14ac:dyDescent="0.3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</row>
    <row r="3" spans="1:41" ht="15.75" thickBot="1" x14ac:dyDescent="0.3">
      <c r="A3" s="1"/>
      <c r="O3" s="17" t="s">
        <v>356</v>
      </c>
    </row>
    <row r="4" spans="1:41" ht="15" customHeight="1" x14ac:dyDescent="0.25">
      <c r="A4" s="288" t="s">
        <v>225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</row>
    <row r="5" spans="1:41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</row>
    <row r="6" spans="1:41" ht="15" customHeight="1" x14ac:dyDescent="0.25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</row>
    <row r="8" spans="1:41" ht="45" customHeight="1" x14ac:dyDescent="0.25">
      <c r="A8" s="283" t="s">
        <v>6</v>
      </c>
      <c r="B8" s="283" t="s">
        <v>7</v>
      </c>
      <c r="C8" s="283" t="s">
        <v>164</v>
      </c>
      <c r="D8" s="285" t="s">
        <v>226</v>
      </c>
      <c r="E8" s="287"/>
      <c r="F8" s="285" t="s">
        <v>227</v>
      </c>
      <c r="G8" s="287"/>
      <c r="H8" s="285" t="s">
        <v>228</v>
      </c>
      <c r="I8" s="287"/>
      <c r="J8" s="285" t="s">
        <v>227</v>
      </c>
      <c r="K8" s="287"/>
      <c r="L8" s="285" t="s">
        <v>229</v>
      </c>
      <c r="M8" s="287"/>
      <c r="N8" s="285" t="s">
        <v>227</v>
      </c>
      <c r="O8" s="287"/>
    </row>
    <row r="9" spans="1:41" ht="30" x14ac:dyDescent="0.25">
      <c r="A9" s="284"/>
      <c r="B9" s="284"/>
      <c r="C9" s="284"/>
      <c r="D9" s="2" t="s">
        <v>112</v>
      </c>
      <c r="E9" s="2" t="s">
        <v>95</v>
      </c>
      <c r="F9" s="2" t="s">
        <v>112</v>
      </c>
      <c r="G9" s="2" t="s">
        <v>95</v>
      </c>
      <c r="H9" s="2" t="s">
        <v>112</v>
      </c>
      <c r="I9" s="2" t="s">
        <v>95</v>
      </c>
      <c r="J9" s="2" t="s">
        <v>112</v>
      </c>
      <c r="K9" s="2" t="s">
        <v>95</v>
      </c>
      <c r="L9" s="2" t="s">
        <v>112</v>
      </c>
      <c r="M9" s="2" t="s">
        <v>95</v>
      </c>
      <c r="N9" s="2" t="s">
        <v>112</v>
      </c>
      <c r="O9" s="2" t="s">
        <v>95</v>
      </c>
    </row>
    <row r="10" spans="1:41" x14ac:dyDescent="0.25">
      <c r="A10" s="5"/>
      <c r="O10" s="6"/>
    </row>
    <row r="11" spans="1:41" ht="15" customHeight="1" x14ac:dyDescent="0.25">
      <c r="A11" s="3">
        <v>1</v>
      </c>
      <c r="B11" s="3" t="s">
        <v>13</v>
      </c>
      <c r="C11" s="4">
        <v>726</v>
      </c>
      <c r="D11" s="4">
        <v>862</v>
      </c>
      <c r="E11" s="4">
        <v>1874</v>
      </c>
      <c r="F11" s="4">
        <v>178</v>
      </c>
      <c r="G11" s="4">
        <v>331</v>
      </c>
      <c r="H11" s="4">
        <v>732</v>
      </c>
      <c r="I11" s="4">
        <v>847</v>
      </c>
      <c r="J11" s="4">
        <v>191</v>
      </c>
      <c r="K11" s="4">
        <v>148</v>
      </c>
      <c r="L11" s="4">
        <v>3848</v>
      </c>
      <c r="M11" s="4">
        <v>7777</v>
      </c>
      <c r="N11" s="4">
        <v>562</v>
      </c>
      <c r="O11" s="4">
        <v>982</v>
      </c>
    </row>
    <row r="12" spans="1:41" ht="15" customHeight="1" x14ac:dyDescent="0.25">
      <c r="A12" s="3">
        <v>2</v>
      </c>
      <c r="B12" s="3" t="s">
        <v>14</v>
      </c>
      <c r="C12" s="4">
        <v>185</v>
      </c>
      <c r="D12" s="4">
        <v>23</v>
      </c>
      <c r="E12" s="4">
        <v>170</v>
      </c>
      <c r="F12" s="4">
        <v>6</v>
      </c>
      <c r="G12" s="4">
        <v>57</v>
      </c>
      <c r="H12" s="4">
        <v>23</v>
      </c>
      <c r="I12" s="4">
        <v>53</v>
      </c>
      <c r="J12" s="4">
        <v>6</v>
      </c>
      <c r="K12" s="4">
        <v>21</v>
      </c>
      <c r="L12" s="4">
        <v>23</v>
      </c>
      <c r="M12" s="4">
        <v>55</v>
      </c>
      <c r="N12" s="4">
        <v>6</v>
      </c>
      <c r="O12" s="4">
        <v>22</v>
      </c>
    </row>
    <row r="13" spans="1:41" ht="15" customHeight="1" x14ac:dyDescent="0.25">
      <c r="A13" s="3">
        <v>3</v>
      </c>
      <c r="B13" s="3" t="s">
        <v>15</v>
      </c>
      <c r="C13" s="4">
        <v>823</v>
      </c>
      <c r="D13" s="4">
        <v>384</v>
      </c>
      <c r="E13" s="4">
        <v>1352</v>
      </c>
      <c r="F13" s="4">
        <v>87</v>
      </c>
      <c r="G13" s="4">
        <v>379</v>
      </c>
      <c r="H13" s="4">
        <v>384</v>
      </c>
      <c r="I13" s="4">
        <v>833</v>
      </c>
      <c r="J13" s="4">
        <v>87</v>
      </c>
      <c r="K13" s="4">
        <v>168</v>
      </c>
      <c r="L13" s="4">
        <v>4692</v>
      </c>
      <c r="M13" s="4">
        <v>10303</v>
      </c>
      <c r="N13" s="4">
        <v>1456</v>
      </c>
      <c r="O13" s="4">
        <v>4358</v>
      </c>
    </row>
    <row r="14" spans="1:41" ht="15" customHeight="1" x14ac:dyDescent="0.25">
      <c r="A14" s="3">
        <v>4</v>
      </c>
      <c r="B14" s="3" t="s">
        <v>16</v>
      </c>
      <c r="C14" s="4">
        <v>1425</v>
      </c>
      <c r="D14" s="4">
        <v>1058</v>
      </c>
      <c r="E14" s="4">
        <v>4831</v>
      </c>
      <c r="F14" s="4">
        <v>317</v>
      </c>
      <c r="G14" s="4">
        <v>1449</v>
      </c>
      <c r="H14" s="4">
        <v>1021</v>
      </c>
      <c r="I14" s="4">
        <v>1638</v>
      </c>
      <c r="J14" s="4">
        <v>306</v>
      </c>
      <c r="K14" s="4">
        <v>491</v>
      </c>
      <c r="L14" s="4">
        <v>10592</v>
      </c>
      <c r="M14" s="4">
        <v>20973</v>
      </c>
      <c r="N14" s="4">
        <v>3177</v>
      </c>
      <c r="O14" s="4">
        <v>6299</v>
      </c>
    </row>
    <row r="15" spans="1:41" ht="15" customHeight="1" x14ac:dyDescent="0.25">
      <c r="A15" s="3">
        <v>5</v>
      </c>
      <c r="B15" s="3" t="s">
        <v>17</v>
      </c>
      <c r="C15" s="4">
        <v>496</v>
      </c>
      <c r="D15" s="4">
        <v>205</v>
      </c>
      <c r="E15" s="4">
        <v>900</v>
      </c>
      <c r="F15" s="4">
        <v>62</v>
      </c>
      <c r="G15" s="4">
        <v>264</v>
      </c>
      <c r="H15" s="4">
        <v>180</v>
      </c>
      <c r="I15" s="4">
        <v>380</v>
      </c>
      <c r="J15" s="4">
        <v>62</v>
      </c>
      <c r="K15" s="4">
        <v>128</v>
      </c>
      <c r="L15" s="4">
        <v>1495</v>
      </c>
      <c r="M15" s="4">
        <v>3132</v>
      </c>
      <c r="N15" s="4">
        <v>582</v>
      </c>
      <c r="O15" s="4">
        <v>1207</v>
      </c>
    </row>
    <row r="16" spans="1:41" ht="15" customHeight="1" x14ac:dyDescent="0.25">
      <c r="A16" s="3">
        <v>6</v>
      </c>
      <c r="B16" s="3" t="s">
        <v>18</v>
      </c>
      <c r="C16" s="4">
        <v>735</v>
      </c>
      <c r="D16" s="4">
        <v>943</v>
      </c>
      <c r="E16" s="4">
        <v>2232</v>
      </c>
      <c r="F16" s="4">
        <v>430</v>
      </c>
      <c r="G16" s="4">
        <v>726</v>
      </c>
      <c r="H16" s="4">
        <v>943</v>
      </c>
      <c r="I16" s="4">
        <v>1207</v>
      </c>
      <c r="J16" s="4">
        <v>430</v>
      </c>
      <c r="K16" s="4">
        <v>392</v>
      </c>
      <c r="L16" s="4">
        <v>1859</v>
      </c>
      <c r="M16" s="4">
        <v>4399</v>
      </c>
      <c r="N16" s="4">
        <v>846</v>
      </c>
      <c r="O16" s="4">
        <v>1945</v>
      </c>
    </row>
    <row r="17" spans="1:15" ht="15" customHeight="1" x14ac:dyDescent="0.25">
      <c r="A17" s="3">
        <v>7</v>
      </c>
      <c r="B17" s="3" t="s">
        <v>19</v>
      </c>
      <c r="C17" s="4">
        <v>1260</v>
      </c>
      <c r="D17" s="4">
        <v>1373</v>
      </c>
      <c r="E17" s="4">
        <v>4821</v>
      </c>
      <c r="F17" s="4">
        <v>755</v>
      </c>
      <c r="G17" s="4">
        <v>984</v>
      </c>
      <c r="H17" s="4">
        <v>1373</v>
      </c>
      <c r="I17" s="4">
        <v>1981</v>
      </c>
      <c r="J17" s="4">
        <v>601</v>
      </c>
      <c r="K17" s="4">
        <v>587</v>
      </c>
      <c r="L17" s="4">
        <v>10597</v>
      </c>
      <c r="M17" s="4">
        <v>21652</v>
      </c>
      <c r="N17" s="4">
        <v>2560</v>
      </c>
      <c r="O17" s="4">
        <v>4601</v>
      </c>
    </row>
    <row r="18" spans="1:15" ht="15" customHeight="1" x14ac:dyDescent="0.25">
      <c r="A18" s="3">
        <v>8</v>
      </c>
      <c r="B18" s="3" t="s">
        <v>20</v>
      </c>
      <c r="C18" s="4">
        <v>270</v>
      </c>
      <c r="D18" s="4">
        <v>50</v>
      </c>
      <c r="E18" s="4">
        <v>218</v>
      </c>
      <c r="F18" s="4">
        <v>17</v>
      </c>
      <c r="G18" s="4">
        <v>59</v>
      </c>
      <c r="H18" s="4">
        <v>50</v>
      </c>
      <c r="I18" s="4">
        <v>70</v>
      </c>
      <c r="J18" s="4">
        <v>17</v>
      </c>
      <c r="K18" s="4">
        <v>14</v>
      </c>
      <c r="L18" s="4">
        <v>330</v>
      </c>
      <c r="M18" s="4">
        <v>886</v>
      </c>
      <c r="N18" s="4">
        <v>100</v>
      </c>
      <c r="O18" s="4">
        <v>287</v>
      </c>
    </row>
    <row r="19" spans="1:15" ht="15" customHeight="1" x14ac:dyDescent="0.25">
      <c r="A19" s="3">
        <v>9</v>
      </c>
      <c r="B19" s="3" t="s">
        <v>21</v>
      </c>
      <c r="C19" s="4">
        <v>432</v>
      </c>
      <c r="D19" s="4">
        <v>126</v>
      </c>
      <c r="E19" s="4">
        <v>413</v>
      </c>
      <c r="F19" s="4">
        <v>38</v>
      </c>
      <c r="G19" s="4">
        <v>124</v>
      </c>
      <c r="H19" s="4">
        <v>120</v>
      </c>
      <c r="I19" s="4">
        <v>359</v>
      </c>
      <c r="J19" s="4">
        <v>37</v>
      </c>
      <c r="K19" s="4">
        <v>73</v>
      </c>
      <c r="L19" s="4">
        <v>794</v>
      </c>
      <c r="M19" s="4">
        <v>1831</v>
      </c>
      <c r="N19" s="4">
        <v>264</v>
      </c>
      <c r="O19" s="4">
        <v>610</v>
      </c>
    </row>
    <row r="20" spans="1:15" ht="15" customHeight="1" x14ac:dyDescent="0.25">
      <c r="A20" s="3">
        <v>10</v>
      </c>
      <c r="B20" s="3" t="s">
        <v>22</v>
      </c>
      <c r="C20" s="4">
        <v>300</v>
      </c>
      <c r="D20" s="4">
        <v>0</v>
      </c>
      <c r="E20" s="4">
        <v>0</v>
      </c>
      <c r="F20" s="4">
        <v>0</v>
      </c>
      <c r="G20" s="4">
        <v>0</v>
      </c>
      <c r="H20" s="4">
        <v>252</v>
      </c>
      <c r="I20" s="4">
        <v>572</v>
      </c>
      <c r="J20" s="4">
        <v>37</v>
      </c>
      <c r="K20" s="4">
        <v>56</v>
      </c>
      <c r="L20" s="4">
        <v>379</v>
      </c>
      <c r="M20" s="4">
        <v>1031</v>
      </c>
      <c r="N20" s="4">
        <v>0</v>
      </c>
      <c r="O20" s="4">
        <v>0</v>
      </c>
    </row>
    <row r="21" spans="1:15" ht="15" customHeight="1" x14ac:dyDescent="0.25">
      <c r="A21" s="3">
        <v>11</v>
      </c>
      <c r="B21" s="3" t="s">
        <v>23</v>
      </c>
      <c r="C21" s="4">
        <v>158</v>
      </c>
      <c r="D21" s="4">
        <v>68</v>
      </c>
      <c r="E21" s="4">
        <v>234</v>
      </c>
      <c r="F21" s="4">
        <v>36</v>
      </c>
      <c r="G21" s="4">
        <v>149</v>
      </c>
      <c r="H21" s="4">
        <v>68</v>
      </c>
      <c r="I21" s="4">
        <v>89</v>
      </c>
      <c r="J21" s="4">
        <v>36</v>
      </c>
      <c r="K21" s="4">
        <v>41</v>
      </c>
      <c r="L21" s="4">
        <v>1012</v>
      </c>
      <c r="M21" s="4">
        <v>549</v>
      </c>
      <c r="N21" s="4">
        <v>449</v>
      </c>
      <c r="O21" s="4">
        <v>246</v>
      </c>
    </row>
    <row r="22" spans="1:15" ht="15" customHeight="1" x14ac:dyDescent="0.25">
      <c r="A22" s="3">
        <v>12</v>
      </c>
      <c r="B22" s="3" t="s">
        <v>24</v>
      </c>
      <c r="C22" s="4">
        <v>361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296</v>
      </c>
      <c r="M22" s="4">
        <v>632</v>
      </c>
      <c r="N22" s="4">
        <v>0</v>
      </c>
      <c r="O22" s="4">
        <v>0</v>
      </c>
    </row>
    <row r="23" spans="1:15" ht="15" customHeight="1" x14ac:dyDescent="0.25">
      <c r="A23" s="3">
        <v>13</v>
      </c>
      <c r="B23" s="3" t="s">
        <v>25</v>
      </c>
      <c r="C23" s="4">
        <v>550</v>
      </c>
      <c r="D23" s="4">
        <v>174</v>
      </c>
      <c r="E23" s="4">
        <v>834</v>
      </c>
      <c r="F23" s="4">
        <v>62</v>
      </c>
      <c r="G23" s="4">
        <v>292</v>
      </c>
      <c r="H23" s="4">
        <v>174</v>
      </c>
      <c r="I23" s="4">
        <v>312</v>
      </c>
      <c r="J23" s="4">
        <v>62</v>
      </c>
      <c r="K23" s="4">
        <v>117</v>
      </c>
      <c r="L23" s="4">
        <v>1948</v>
      </c>
      <c r="M23" s="4">
        <v>3782</v>
      </c>
      <c r="N23" s="4">
        <v>582</v>
      </c>
      <c r="O23" s="4">
        <v>1262</v>
      </c>
    </row>
    <row r="24" spans="1:15" ht="15" customHeight="1" x14ac:dyDescent="0.25">
      <c r="A24" s="3">
        <v>14</v>
      </c>
      <c r="B24" s="3" t="s">
        <v>26</v>
      </c>
      <c r="C24" s="4">
        <v>192</v>
      </c>
      <c r="D24" s="4">
        <v>25</v>
      </c>
      <c r="E24" s="4">
        <v>133</v>
      </c>
      <c r="F24" s="4">
        <v>6</v>
      </c>
      <c r="G24" s="4">
        <v>42</v>
      </c>
      <c r="H24" s="4">
        <v>25</v>
      </c>
      <c r="I24" s="4">
        <v>83</v>
      </c>
      <c r="J24" s="4">
        <v>6</v>
      </c>
      <c r="K24" s="4">
        <v>25</v>
      </c>
      <c r="L24" s="4">
        <v>211</v>
      </c>
      <c r="M24" s="4">
        <v>494</v>
      </c>
      <c r="N24" s="4">
        <v>60</v>
      </c>
      <c r="O24" s="4">
        <v>158</v>
      </c>
    </row>
    <row r="25" spans="1:15" ht="15" customHeight="1" x14ac:dyDescent="0.25">
      <c r="A25" s="3">
        <v>15</v>
      </c>
      <c r="B25" s="3" t="s">
        <v>27</v>
      </c>
      <c r="C25" s="4">
        <v>1258</v>
      </c>
      <c r="D25" s="4">
        <v>640</v>
      </c>
      <c r="E25" s="4">
        <v>2234</v>
      </c>
      <c r="F25" s="4">
        <v>269</v>
      </c>
      <c r="G25" s="4">
        <v>733</v>
      </c>
      <c r="H25" s="4">
        <v>2455</v>
      </c>
      <c r="I25" s="4">
        <v>2298</v>
      </c>
      <c r="J25" s="4">
        <v>613</v>
      </c>
      <c r="K25" s="4">
        <v>760</v>
      </c>
      <c r="L25" s="4">
        <v>7549</v>
      </c>
      <c r="M25" s="4">
        <v>16242</v>
      </c>
      <c r="N25" s="4">
        <v>2826</v>
      </c>
      <c r="O25" s="4">
        <v>5312</v>
      </c>
    </row>
    <row r="26" spans="1:15" ht="15" customHeight="1" x14ac:dyDescent="0.25">
      <c r="A26" s="3">
        <v>16</v>
      </c>
      <c r="B26" s="3" t="s">
        <v>28</v>
      </c>
      <c r="C26" s="4">
        <v>482</v>
      </c>
      <c r="D26" s="4">
        <v>133</v>
      </c>
      <c r="E26" s="4">
        <v>831</v>
      </c>
      <c r="F26" s="4">
        <v>35</v>
      </c>
      <c r="G26" s="4">
        <v>40</v>
      </c>
      <c r="H26" s="4">
        <v>110</v>
      </c>
      <c r="I26" s="4">
        <v>550</v>
      </c>
      <c r="J26" s="4">
        <v>43</v>
      </c>
      <c r="K26" s="4">
        <v>200</v>
      </c>
      <c r="L26" s="4">
        <v>868</v>
      </c>
      <c r="M26" s="4">
        <v>1882</v>
      </c>
      <c r="N26" s="4">
        <v>235</v>
      </c>
      <c r="O26" s="4">
        <v>590</v>
      </c>
    </row>
    <row r="27" spans="1:15" ht="15" customHeight="1" x14ac:dyDescent="0.25">
      <c r="A27" s="3">
        <v>17</v>
      </c>
      <c r="B27" s="3" t="s">
        <v>29</v>
      </c>
      <c r="C27" s="4">
        <v>754</v>
      </c>
      <c r="D27" s="4">
        <v>217</v>
      </c>
      <c r="E27" s="4">
        <v>758</v>
      </c>
      <c r="F27" s="4">
        <v>47</v>
      </c>
      <c r="G27" s="4">
        <v>101</v>
      </c>
      <c r="H27" s="4">
        <v>209</v>
      </c>
      <c r="I27" s="4">
        <v>169</v>
      </c>
      <c r="J27" s="4">
        <v>45</v>
      </c>
      <c r="K27" s="4">
        <v>21</v>
      </c>
      <c r="L27" s="4">
        <v>3257</v>
      </c>
      <c r="M27" s="4">
        <v>6555</v>
      </c>
      <c r="N27" s="4">
        <v>413</v>
      </c>
      <c r="O27" s="4">
        <v>1126</v>
      </c>
    </row>
    <row r="28" spans="1:15" ht="15" customHeight="1" x14ac:dyDescent="0.25">
      <c r="A28" s="3">
        <v>18</v>
      </c>
      <c r="B28" s="3" t="s">
        <v>30</v>
      </c>
      <c r="C28" s="4">
        <v>1148</v>
      </c>
      <c r="D28" s="4">
        <v>649</v>
      </c>
      <c r="E28" s="4">
        <v>2232</v>
      </c>
      <c r="F28" s="4">
        <v>208</v>
      </c>
      <c r="G28" s="4">
        <v>812</v>
      </c>
      <c r="H28" s="4">
        <v>598</v>
      </c>
      <c r="I28" s="4">
        <v>938</v>
      </c>
      <c r="J28" s="4">
        <v>200</v>
      </c>
      <c r="K28" s="4">
        <v>350</v>
      </c>
      <c r="L28" s="4">
        <v>3850</v>
      </c>
      <c r="M28" s="4">
        <v>8708</v>
      </c>
      <c r="N28" s="4">
        <v>1173</v>
      </c>
      <c r="O28" s="4">
        <v>2657</v>
      </c>
    </row>
    <row r="29" spans="1:15" ht="15" customHeight="1" x14ac:dyDescent="0.25">
      <c r="A29" s="3">
        <v>19</v>
      </c>
      <c r="B29" s="3" t="s">
        <v>31</v>
      </c>
      <c r="C29" s="4">
        <v>106</v>
      </c>
      <c r="D29" s="4">
        <v>10</v>
      </c>
      <c r="E29" s="4">
        <v>70</v>
      </c>
      <c r="F29" s="4">
        <v>5</v>
      </c>
      <c r="G29" s="4">
        <v>15</v>
      </c>
      <c r="H29" s="4">
        <v>10</v>
      </c>
      <c r="I29" s="4">
        <v>32</v>
      </c>
      <c r="J29" s="4">
        <v>5</v>
      </c>
      <c r="K29" s="4">
        <v>7</v>
      </c>
      <c r="L29" s="4">
        <v>102</v>
      </c>
      <c r="M29" s="4">
        <v>281</v>
      </c>
      <c r="N29" s="4">
        <v>34</v>
      </c>
      <c r="O29" s="4">
        <v>115</v>
      </c>
    </row>
    <row r="30" spans="1:15" s="16" customFormat="1" ht="15" customHeight="1" x14ac:dyDescent="0.25">
      <c r="A30" s="12">
        <v>20</v>
      </c>
      <c r="B30" s="12" t="s">
        <v>32</v>
      </c>
      <c r="C30" s="14">
        <v>272</v>
      </c>
      <c r="D30" s="14">
        <v>76</v>
      </c>
      <c r="E30" s="14">
        <v>320</v>
      </c>
      <c r="F30" s="14">
        <v>16</v>
      </c>
      <c r="G30" s="14">
        <v>45</v>
      </c>
      <c r="H30" s="14">
        <v>76</v>
      </c>
      <c r="I30" s="14">
        <v>103</v>
      </c>
      <c r="J30" s="14">
        <v>16</v>
      </c>
      <c r="K30" s="14">
        <v>31</v>
      </c>
      <c r="L30" s="14">
        <v>296</v>
      </c>
      <c r="M30" s="14">
        <v>640.95000000000005</v>
      </c>
      <c r="N30" s="14">
        <v>59</v>
      </c>
      <c r="O30" s="14">
        <v>73</v>
      </c>
    </row>
    <row r="31" spans="1:15" ht="15" customHeight="1" thickBot="1" x14ac:dyDescent="0.3">
      <c r="A31" s="18">
        <v>21</v>
      </c>
      <c r="B31" s="18" t="s">
        <v>33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</row>
    <row r="32" spans="1:15" ht="15" customHeight="1" thickBot="1" x14ac:dyDescent="0.3">
      <c r="A32" s="29"/>
      <c r="B32" s="30" t="s">
        <v>34</v>
      </c>
      <c r="C32" s="31">
        <f>SUM(C11:C31)</f>
        <v>11933</v>
      </c>
      <c r="D32" s="31">
        <f t="shared" ref="D32:O32" si="0">SUM(D11:D31)</f>
        <v>7016</v>
      </c>
      <c r="E32" s="31">
        <f t="shared" si="0"/>
        <v>24457</v>
      </c>
      <c r="F32" s="31">
        <f t="shared" si="0"/>
        <v>2574</v>
      </c>
      <c r="G32" s="31">
        <f t="shared" si="0"/>
        <v>6602</v>
      </c>
      <c r="H32" s="31">
        <f t="shared" si="0"/>
        <v>8803</v>
      </c>
      <c r="I32" s="31">
        <f t="shared" si="0"/>
        <v>12514</v>
      </c>
      <c r="J32" s="31">
        <f t="shared" si="0"/>
        <v>2800</v>
      </c>
      <c r="K32" s="31">
        <f t="shared" si="0"/>
        <v>3630</v>
      </c>
      <c r="L32" s="31">
        <f t="shared" si="0"/>
        <v>53998</v>
      </c>
      <c r="M32" s="31">
        <f t="shared" si="0"/>
        <v>111804.95</v>
      </c>
      <c r="N32" s="31">
        <f t="shared" si="0"/>
        <v>15384</v>
      </c>
      <c r="O32" s="32">
        <f t="shared" si="0"/>
        <v>31850</v>
      </c>
    </row>
    <row r="33" spans="1:15" ht="15" customHeight="1" x14ac:dyDescent="0.25">
      <c r="A33" s="22">
        <v>22</v>
      </c>
      <c r="B33" s="22" t="s">
        <v>35</v>
      </c>
      <c r="C33" s="23">
        <v>40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35</v>
      </c>
      <c r="M33" s="23">
        <v>97</v>
      </c>
      <c r="N33" s="23">
        <v>8</v>
      </c>
      <c r="O33" s="23">
        <v>17</v>
      </c>
    </row>
    <row r="34" spans="1:15" ht="15" customHeight="1" x14ac:dyDescent="0.25">
      <c r="A34" s="3">
        <v>23</v>
      </c>
      <c r="B34" s="3" t="s">
        <v>36</v>
      </c>
      <c r="C34" s="4">
        <v>20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</row>
    <row r="35" spans="1:15" ht="15" customHeight="1" x14ac:dyDescent="0.25">
      <c r="A35" s="3">
        <v>24</v>
      </c>
      <c r="B35" s="3" t="s">
        <v>37</v>
      </c>
      <c r="C35" s="4">
        <v>60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198</v>
      </c>
      <c r="M35" s="4">
        <v>315</v>
      </c>
      <c r="N35" s="4">
        <v>54</v>
      </c>
      <c r="O35" s="4">
        <v>64</v>
      </c>
    </row>
    <row r="36" spans="1:15" ht="15" customHeight="1" x14ac:dyDescent="0.25">
      <c r="A36" s="3">
        <v>25</v>
      </c>
      <c r="B36" s="3" t="s">
        <v>38</v>
      </c>
      <c r="C36" s="4">
        <v>20</v>
      </c>
      <c r="D36" s="4">
        <v>2</v>
      </c>
      <c r="E36" s="4">
        <v>11</v>
      </c>
      <c r="F36" s="4">
        <v>0</v>
      </c>
      <c r="G36" s="4">
        <v>0</v>
      </c>
      <c r="H36" s="4">
        <v>2</v>
      </c>
      <c r="I36" s="4">
        <v>3</v>
      </c>
      <c r="J36" s="4">
        <v>0</v>
      </c>
      <c r="K36" s="4">
        <v>0</v>
      </c>
      <c r="L36" s="4">
        <v>71</v>
      </c>
      <c r="M36" s="4">
        <v>145</v>
      </c>
      <c r="N36" s="4">
        <v>30</v>
      </c>
      <c r="O36" s="4">
        <v>68</v>
      </c>
    </row>
    <row r="37" spans="1:15" ht="15" customHeight="1" x14ac:dyDescent="0.25">
      <c r="A37" s="3">
        <v>26</v>
      </c>
      <c r="B37" s="3" t="s">
        <v>39</v>
      </c>
      <c r="C37" s="4">
        <v>73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300</v>
      </c>
      <c r="M37" s="4">
        <v>613</v>
      </c>
      <c r="N37" s="4">
        <v>73</v>
      </c>
      <c r="O37" s="4">
        <v>253</v>
      </c>
    </row>
    <row r="38" spans="1:15" ht="15" customHeight="1" thickBot="1" x14ac:dyDescent="0.3">
      <c r="A38" s="18">
        <v>27</v>
      </c>
      <c r="B38" s="18" t="s">
        <v>40</v>
      </c>
      <c r="C38" s="19">
        <v>4486</v>
      </c>
      <c r="D38" s="19">
        <v>2833</v>
      </c>
      <c r="E38" s="19">
        <v>17147</v>
      </c>
      <c r="F38" s="19">
        <v>906</v>
      </c>
      <c r="G38" s="19">
        <v>4314</v>
      </c>
      <c r="H38" s="19">
        <v>2833</v>
      </c>
      <c r="I38" s="19">
        <v>6940</v>
      </c>
      <c r="J38" s="19">
        <v>878</v>
      </c>
      <c r="K38" s="19">
        <v>1922</v>
      </c>
      <c r="L38" s="19">
        <v>31637</v>
      </c>
      <c r="M38" s="19">
        <v>78335</v>
      </c>
      <c r="N38" s="19">
        <v>9807</v>
      </c>
      <c r="O38" s="19">
        <v>25112</v>
      </c>
    </row>
    <row r="39" spans="1:15" ht="15" customHeight="1" thickBot="1" x14ac:dyDescent="0.3">
      <c r="A39" s="29"/>
      <c r="B39" s="30" t="s">
        <v>34</v>
      </c>
      <c r="C39" s="31">
        <f>SUM(C33:C38)</f>
        <v>4699</v>
      </c>
      <c r="D39" s="31">
        <f t="shared" ref="D39:O39" si="1">SUM(D33:D38)</f>
        <v>2835</v>
      </c>
      <c r="E39" s="31">
        <f t="shared" si="1"/>
        <v>17158</v>
      </c>
      <c r="F39" s="31">
        <f t="shared" si="1"/>
        <v>906</v>
      </c>
      <c r="G39" s="31">
        <f t="shared" si="1"/>
        <v>4314</v>
      </c>
      <c r="H39" s="31">
        <f t="shared" si="1"/>
        <v>2835</v>
      </c>
      <c r="I39" s="31">
        <f t="shared" si="1"/>
        <v>6943</v>
      </c>
      <c r="J39" s="31">
        <f t="shared" si="1"/>
        <v>878</v>
      </c>
      <c r="K39" s="31">
        <f t="shared" si="1"/>
        <v>1922</v>
      </c>
      <c r="L39" s="31">
        <f t="shared" si="1"/>
        <v>32241</v>
      </c>
      <c r="M39" s="31">
        <f t="shared" si="1"/>
        <v>79505</v>
      </c>
      <c r="N39" s="31">
        <f t="shared" si="1"/>
        <v>9972</v>
      </c>
      <c r="O39" s="32">
        <f t="shared" si="1"/>
        <v>25514</v>
      </c>
    </row>
    <row r="40" spans="1:15" ht="15" customHeight="1" x14ac:dyDescent="0.25">
      <c r="A40" s="22">
        <v>28</v>
      </c>
      <c r="B40" s="22" t="s">
        <v>41</v>
      </c>
      <c r="C40" s="23">
        <v>233</v>
      </c>
      <c r="D40" s="23">
        <v>6</v>
      </c>
      <c r="E40" s="23">
        <v>10</v>
      </c>
      <c r="F40" s="23">
        <v>2</v>
      </c>
      <c r="G40" s="23">
        <v>5</v>
      </c>
      <c r="H40" s="23">
        <v>6</v>
      </c>
      <c r="I40" s="23">
        <v>10</v>
      </c>
      <c r="J40" s="23">
        <v>0</v>
      </c>
      <c r="K40" s="23">
        <v>0</v>
      </c>
      <c r="L40" s="23">
        <v>6</v>
      </c>
      <c r="M40" s="23">
        <v>10</v>
      </c>
      <c r="N40" s="23">
        <v>2</v>
      </c>
      <c r="O40" s="23">
        <v>5</v>
      </c>
    </row>
    <row r="41" spans="1:15" ht="15" customHeight="1" x14ac:dyDescent="0.25">
      <c r="A41" s="3">
        <v>29</v>
      </c>
      <c r="B41" s="3" t="s">
        <v>42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</row>
    <row r="42" spans="1:15" ht="15" customHeight="1" x14ac:dyDescent="0.25">
      <c r="A42" s="3">
        <v>30</v>
      </c>
      <c r="B42" s="3" t="s">
        <v>43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</row>
    <row r="43" spans="1:15" ht="15" customHeight="1" x14ac:dyDescent="0.25">
      <c r="A43" s="3">
        <v>31</v>
      </c>
      <c r="B43" s="3" t="s">
        <v>44</v>
      </c>
      <c r="C43" s="4">
        <v>534</v>
      </c>
      <c r="D43" s="4">
        <v>557</v>
      </c>
      <c r="E43" s="4">
        <v>945</v>
      </c>
      <c r="F43" s="4">
        <v>146</v>
      </c>
      <c r="G43" s="4">
        <v>262</v>
      </c>
      <c r="H43" s="4">
        <v>557</v>
      </c>
      <c r="I43" s="4">
        <v>945</v>
      </c>
      <c r="J43" s="4">
        <v>146</v>
      </c>
      <c r="K43" s="4">
        <v>262</v>
      </c>
      <c r="L43" s="4">
        <v>834</v>
      </c>
      <c r="M43" s="4">
        <v>1400</v>
      </c>
      <c r="N43" s="4">
        <v>256</v>
      </c>
      <c r="O43" s="4">
        <v>440</v>
      </c>
    </row>
    <row r="44" spans="1:15" ht="15" customHeight="1" x14ac:dyDescent="0.25">
      <c r="A44" s="3">
        <v>32</v>
      </c>
      <c r="B44" s="3" t="s">
        <v>45</v>
      </c>
      <c r="C44" s="4">
        <v>799</v>
      </c>
      <c r="D44" s="4">
        <v>23</v>
      </c>
      <c r="E44" s="4">
        <v>68</v>
      </c>
      <c r="F44" s="4">
        <v>3</v>
      </c>
      <c r="G44" s="4">
        <v>9</v>
      </c>
      <c r="H44" s="4">
        <v>21</v>
      </c>
      <c r="I44" s="4">
        <v>62</v>
      </c>
      <c r="J44" s="4">
        <v>0</v>
      </c>
      <c r="K44" s="4">
        <v>0</v>
      </c>
      <c r="L44" s="4">
        <v>38</v>
      </c>
      <c r="M44" s="4">
        <v>1</v>
      </c>
      <c r="N44" s="4">
        <v>9</v>
      </c>
      <c r="O44" s="4">
        <v>29</v>
      </c>
    </row>
    <row r="45" spans="1:15" ht="15" customHeight="1" x14ac:dyDescent="0.25">
      <c r="A45" s="3">
        <v>33</v>
      </c>
      <c r="B45" s="3" t="s">
        <v>46</v>
      </c>
      <c r="C45" s="4">
        <v>130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</row>
    <row r="46" spans="1:15" ht="15" customHeight="1" x14ac:dyDescent="0.25">
      <c r="A46" s="3">
        <v>34</v>
      </c>
      <c r="B46" s="3" t="s">
        <v>47</v>
      </c>
      <c r="C46" s="4">
        <v>20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</row>
    <row r="47" spans="1:15" ht="15" customHeight="1" x14ac:dyDescent="0.25">
      <c r="A47" s="3">
        <v>35</v>
      </c>
      <c r="B47" s="3" t="s">
        <v>48</v>
      </c>
      <c r="C47" s="4">
        <v>50</v>
      </c>
      <c r="D47" s="4">
        <v>7</v>
      </c>
      <c r="E47" s="4">
        <v>12</v>
      </c>
      <c r="F47" s="4">
        <v>1</v>
      </c>
      <c r="G47" s="4">
        <v>1</v>
      </c>
      <c r="H47" s="4">
        <v>7</v>
      </c>
      <c r="I47" s="4">
        <v>6</v>
      </c>
      <c r="J47" s="4">
        <v>1</v>
      </c>
      <c r="K47" s="4">
        <v>1</v>
      </c>
      <c r="L47" s="4">
        <v>14</v>
      </c>
      <c r="M47" s="4">
        <v>53</v>
      </c>
      <c r="N47" s="4">
        <v>4</v>
      </c>
      <c r="O47" s="4">
        <v>27</v>
      </c>
    </row>
    <row r="48" spans="1:15" ht="15" customHeight="1" x14ac:dyDescent="0.25">
      <c r="A48" s="3">
        <v>36</v>
      </c>
      <c r="B48" s="3" t="s">
        <v>49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</row>
    <row r="49" spans="1:15" ht="15" customHeight="1" x14ac:dyDescent="0.25">
      <c r="A49" s="3">
        <v>37</v>
      </c>
      <c r="B49" s="3" t="s">
        <v>50</v>
      </c>
      <c r="C49" s="4">
        <v>10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6</v>
      </c>
      <c r="M49" s="4">
        <v>6</v>
      </c>
      <c r="N49" s="4">
        <v>4</v>
      </c>
      <c r="O49" s="4">
        <v>5</v>
      </c>
    </row>
    <row r="50" spans="1:15" ht="15" customHeight="1" x14ac:dyDescent="0.25">
      <c r="A50" s="3">
        <v>38</v>
      </c>
      <c r="B50" s="3" t="s">
        <v>51</v>
      </c>
      <c r="C50" s="4">
        <v>60</v>
      </c>
      <c r="D50" s="4">
        <v>2</v>
      </c>
      <c r="E50" s="4">
        <v>4</v>
      </c>
      <c r="F50" s="4">
        <v>2</v>
      </c>
      <c r="G50" s="4">
        <v>4</v>
      </c>
      <c r="H50" s="4">
        <v>5</v>
      </c>
      <c r="I50" s="4">
        <v>3</v>
      </c>
      <c r="J50" s="4">
        <v>3</v>
      </c>
      <c r="K50" s="4">
        <v>2</v>
      </c>
      <c r="L50" s="4">
        <v>14</v>
      </c>
      <c r="M50" s="4">
        <v>27</v>
      </c>
      <c r="N50" s="4">
        <v>7</v>
      </c>
      <c r="O50" s="4">
        <v>15</v>
      </c>
    </row>
    <row r="51" spans="1:15" ht="15" customHeight="1" x14ac:dyDescent="0.25">
      <c r="A51" s="3">
        <v>39</v>
      </c>
      <c r="B51" s="3" t="s">
        <v>52</v>
      </c>
      <c r="C51" s="4">
        <v>20</v>
      </c>
      <c r="D51" s="4">
        <v>3</v>
      </c>
      <c r="E51" s="4">
        <v>11</v>
      </c>
      <c r="F51" s="4">
        <v>0</v>
      </c>
      <c r="G51" s="4">
        <v>0</v>
      </c>
      <c r="H51" s="4">
        <v>3</v>
      </c>
      <c r="I51" s="4">
        <v>11</v>
      </c>
      <c r="J51" s="4">
        <v>0</v>
      </c>
      <c r="K51" s="4">
        <v>0</v>
      </c>
      <c r="L51" s="4">
        <v>3</v>
      </c>
      <c r="M51" s="4">
        <v>11</v>
      </c>
      <c r="N51" s="4">
        <v>0</v>
      </c>
      <c r="O51" s="4">
        <v>0</v>
      </c>
    </row>
    <row r="52" spans="1:15" ht="15" customHeight="1" x14ac:dyDescent="0.25">
      <c r="A52" s="3">
        <v>40</v>
      </c>
      <c r="B52" s="3" t="s">
        <v>53</v>
      </c>
      <c r="C52" s="4">
        <v>30</v>
      </c>
      <c r="D52" s="4">
        <v>1</v>
      </c>
      <c r="E52" s="4">
        <v>7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4</v>
      </c>
      <c r="M52" s="4">
        <v>12</v>
      </c>
      <c r="N52" s="4">
        <v>0</v>
      </c>
      <c r="O52" s="4">
        <v>0</v>
      </c>
    </row>
    <row r="53" spans="1:15" ht="15" customHeight="1" x14ac:dyDescent="0.25">
      <c r="A53" s="3">
        <v>41</v>
      </c>
      <c r="B53" s="3" t="s">
        <v>54</v>
      </c>
      <c r="C53" s="4">
        <v>0</v>
      </c>
      <c r="D53" s="4">
        <v>280</v>
      </c>
      <c r="E53" s="4">
        <v>55</v>
      </c>
      <c r="F53" s="4">
        <v>279</v>
      </c>
      <c r="G53" s="4">
        <v>55</v>
      </c>
      <c r="H53" s="4">
        <v>280</v>
      </c>
      <c r="I53" s="4">
        <v>55</v>
      </c>
      <c r="J53" s="4">
        <v>279</v>
      </c>
      <c r="K53" s="4">
        <v>55</v>
      </c>
      <c r="L53" s="4">
        <v>298</v>
      </c>
      <c r="M53" s="4">
        <v>47</v>
      </c>
      <c r="N53" s="4">
        <v>297</v>
      </c>
      <c r="O53" s="4">
        <v>46</v>
      </c>
    </row>
    <row r="54" spans="1:15" ht="15" customHeight="1" x14ac:dyDescent="0.25">
      <c r="A54" s="3">
        <v>42</v>
      </c>
      <c r="B54" s="3" t="s">
        <v>55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</row>
    <row r="55" spans="1:15" ht="15" customHeight="1" x14ac:dyDescent="0.25">
      <c r="A55" s="3">
        <v>43</v>
      </c>
      <c r="B55" s="3" t="s">
        <v>56</v>
      </c>
      <c r="C55" s="4">
        <v>20</v>
      </c>
      <c r="D55" s="4">
        <v>2.0499999999999998</v>
      </c>
      <c r="E55" s="4">
        <v>1</v>
      </c>
      <c r="F55" s="4">
        <v>1</v>
      </c>
      <c r="G55" s="4">
        <v>1</v>
      </c>
      <c r="H55" s="4">
        <v>2</v>
      </c>
      <c r="I55" s="4">
        <v>2</v>
      </c>
      <c r="J55" s="4">
        <v>1</v>
      </c>
      <c r="K55" s="4">
        <v>1</v>
      </c>
      <c r="L55" s="4">
        <v>2</v>
      </c>
      <c r="M55" s="4">
        <v>2</v>
      </c>
      <c r="N55" s="4">
        <v>1</v>
      </c>
      <c r="O55" s="4">
        <v>1</v>
      </c>
    </row>
    <row r="56" spans="1:15" ht="15" customHeight="1" x14ac:dyDescent="0.25">
      <c r="A56" s="3">
        <v>44</v>
      </c>
      <c r="B56" s="3" t="s">
        <v>57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</row>
    <row r="57" spans="1:15" ht="15" customHeight="1" x14ac:dyDescent="0.25">
      <c r="A57" s="3">
        <v>45</v>
      </c>
      <c r="B57" s="3" t="s">
        <v>58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</row>
    <row r="58" spans="1:15" ht="15" customHeight="1" thickBot="1" x14ac:dyDescent="0.3">
      <c r="A58" s="18">
        <v>46</v>
      </c>
      <c r="B58" s="18" t="s">
        <v>297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</row>
    <row r="59" spans="1:15" ht="15" customHeight="1" thickBot="1" x14ac:dyDescent="0.3">
      <c r="A59" s="29"/>
      <c r="B59" s="30" t="s">
        <v>34</v>
      </c>
      <c r="C59" s="31">
        <f>SUM(C40:C58)</f>
        <v>1906</v>
      </c>
      <c r="D59" s="31">
        <f t="shared" ref="D59:O59" si="2">SUM(D40:D58)</f>
        <v>881.05</v>
      </c>
      <c r="E59" s="31">
        <f t="shared" si="2"/>
        <v>1113</v>
      </c>
      <c r="F59" s="31">
        <f t="shared" si="2"/>
        <v>434</v>
      </c>
      <c r="G59" s="31">
        <f t="shared" si="2"/>
        <v>337</v>
      </c>
      <c r="H59" s="31">
        <f t="shared" si="2"/>
        <v>881</v>
      </c>
      <c r="I59" s="31">
        <f t="shared" si="2"/>
        <v>1094</v>
      </c>
      <c r="J59" s="31">
        <f t="shared" si="2"/>
        <v>430</v>
      </c>
      <c r="K59" s="31">
        <f t="shared" si="2"/>
        <v>321</v>
      </c>
      <c r="L59" s="31">
        <f t="shared" si="2"/>
        <v>1219</v>
      </c>
      <c r="M59" s="31">
        <f t="shared" si="2"/>
        <v>1569</v>
      </c>
      <c r="N59" s="31">
        <f t="shared" si="2"/>
        <v>580</v>
      </c>
      <c r="O59" s="32">
        <f t="shared" si="2"/>
        <v>568</v>
      </c>
    </row>
    <row r="60" spans="1:15" ht="15" customHeight="1" x14ac:dyDescent="0.25">
      <c r="A60" s="22">
        <v>47</v>
      </c>
      <c r="B60" s="22" t="s">
        <v>59</v>
      </c>
      <c r="C60" s="23">
        <v>636</v>
      </c>
      <c r="D60" s="23">
        <v>67</v>
      </c>
      <c r="E60" s="23">
        <v>189</v>
      </c>
      <c r="F60" s="23">
        <v>12</v>
      </c>
      <c r="G60" s="23">
        <v>37</v>
      </c>
      <c r="H60" s="23">
        <v>67</v>
      </c>
      <c r="I60" s="23">
        <v>88</v>
      </c>
      <c r="J60" s="23">
        <v>13</v>
      </c>
      <c r="K60" s="23">
        <v>18</v>
      </c>
      <c r="L60" s="23">
        <v>826</v>
      </c>
      <c r="M60" s="23">
        <v>1371</v>
      </c>
      <c r="N60" s="23">
        <v>199</v>
      </c>
      <c r="O60" s="23">
        <v>342</v>
      </c>
    </row>
    <row r="61" spans="1:15" ht="15" customHeight="1" x14ac:dyDescent="0.25">
      <c r="A61" s="3">
        <v>48</v>
      </c>
      <c r="B61" s="3" t="s">
        <v>60</v>
      </c>
      <c r="C61" s="4">
        <v>713</v>
      </c>
      <c r="D61" s="4">
        <v>117</v>
      </c>
      <c r="E61" s="4">
        <v>137</v>
      </c>
      <c r="F61" s="4">
        <v>49</v>
      </c>
      <c r="G61" s="4">
        <v>53</v>
      </c>
      <c r="H61" s="4">
        <v>117</v>
      </c>
      <c r="I61" s="4">
        <v>137</v>
      </c>
      <c r="J61" s="4">
        <v>49</v>
      </c>
      <c r="K61" s="4">
        <v>53</v>
      </c>
      <c r="L61" s="4">
        <v>1141</v>
      </c>
      <c r="M61" s="4">
        <v>2457</v>
      </c>
      <c r="N61" s="4">
        <v>313</v>
      </c>
      <c r="O61" s="4">
        <v>679</v>
      </c>
    </row>
    <row r="62" spans="1:15" ht="15" customHeight="1" thickBot="1" x14ac:dyDescent="0.3">
      <c r="A62" s="18">
        <v>49</v>
      </c>
      <c r="B62" s="18" t="s">
        <v>61</v>
      </c>
      <c r="C62" s="19">
        <v>391</v>
      </c>
      <c r="D62" s="19">
        <v>243</v>
      </c>
      <c r="E62" s="19">
        <v>608</v>
      </c>
      <c r="F62" s="19">
        <v>62</v>
      </c>
      <c r="G62" s="19">
        <v>155</v>
      </c>
      <c r="H62" s="19">
        <v>264</v>
      </c>
      <c r="I62" s="19">
        <v>663</v>
      </c>
      <c r="J62" s="19">
        <v>61</v>
      </c>
      <c r="K62" s="19">
        <v>153</v>
      </c>
      <c r="L62" s="19">
        <v>1683</v>
      </c>
      <c r="M62" s="19">
        <v>3143</v>
      </c>
      <c r="N62" s="19">
        <v>374</v>
      </c>
      <c r="O62" s="19">
        <v>582</v>
      </c>
    </row>
    <row r="63" spans="1:15" ht="15" customHeight="1" thickBot="1" x14ac:dyDescent="0.3">
      <c r="A63" s="29"/>
      <c r="B63" s="30" t="s">
        <v>34</v>
      </c>
      <c r="C63" s="31">
        <f>SUM(C60:C62)</f>
        <v>1740</v>
      </c>
      <c r="D63" s="31">
        <f t="shared" ref="D63:O63" si="3">SUM(D60:D62)</f>
        <v>427</v>
      </c>
      <c r="E63" s="31">
        <f t="shared" si="3"/>
        <v>934</v>
      </c>
      <c r="F63" s="31">
        <f t="shared" si="3"/>
        <v>123</v>
      </c>
      <c r="G63" s="31">
        <f t="shared" si="3"/>
        <v>245</v>
      </c>
      <c r="H63" s="31">
        <f t="shared" si="3"/>
        <v>448</v>
      </c>
      <c r="I63" s="31">
        <f t="shared" si="3"/>
        <v>888</v>
      </c>
      <c r="J63" s="31">
        <f t="shared" si="3"/>
        <v>123</v>
      </c>
      <c r="K63" s="31">
        <f t="shared" si="3"/>
        <v>224</v>
      </c>
      <c r="L63" s="31">
        <f t="shared" si="3"/>
        <v>3650</v>
      </c>
      <c r="M63" s="31">
        <f t="shared" si="3"/>
        <v>6971</v>
      </c>
      <c r="N63" s="31">
        <f t="shared" si="3"/>
        <v>886</v>
      </c>
      <c r="O63" s="32">
        <f t="shared" si="3"/>
        <v>1603</v>
      </c>
    </row>
    <row r="64" spans="1:15" ht="15" customHeight="1" x14ac:dyDescent="0.25">
      <c r="A64" s="22">
        <v>50</v>
      </c>
      <c r="B64" s="22" t="s">
        <v>62</v>
      </c>
      <c r="C64" s="23">
        <v>172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</row>
    <row r="65" spans="1:15" ht="15" customHeight="1" thickBot="1" x14ac:dyDescent="0.3">
      <c r="A65" s="18">
        <v>51</v>
      </c>
      <c r="B65" s="18" t="s">
        <v>63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</row>
    <row r="66" spans="1:15" ht="15" customHeight="1" thickBot="1" x14ac:dyDescent="0.3">
      <c r="A66" s="29"/>
      <c r="B66" s="30" t="s">
        <v>34</v>
      </c>
      <c r="C66" s="31">
        <f>SUM(C64:C65)</f>
        <v>172</v>
      </c>
      <c r="D66" s="31">
        <f t="shared" ref="D66:O66" si="4">SUM(D64:D65)</f>
        <v>0</v>
      </c>
      <c r="E66" s="31">
        <f t="shared" si="4"/>
        <v>0</v>
      </c>
      <c r="F66" s="31">
        <f t="shared" si="4"/>
        <v>0</v>
      </c>
      <c r="G66" s="31">
        <f t="shared" si="4"/>
        <v>0</v>
      </c>
      <c r="H66" s="31">
        <f t="shared" si="4"/>
        <v>0</v>
      </c>
      <c r="I66" s="31">
        <f t="shared" si="4"/>
        <v>0</v>
      </c>
      <c r="J66" s="31">
        <f t="shared" si="4"/>
        <v>0</v>
      </c>
      <c r="K66" s="31">
        <f t="shared" si="4"/>
        <v>0</v>
      </c>
      <c r="L66" s="31">
        <f t="shared" si="4"/>
        <v>0</v>
      </c>
      <c r="M66" s="31">
        <f t="shared" si="4"/>
        <v>0</v>
      </c>
      <c r="N66" s="31">
        <f t="shared" si="4"/>
        <v>0</v>
      </c>
      <c r="O66" s="32">
        <f t="shared" si="4"/>
        <v>0</v>
      </c>
    </row>
    <row r="67" spans="1:15" ht="15.75" thickBot="1" x14ac:dyDescent="0.3">
      <c r="A67" s="276" t="s">
        <v>11</v>
      </c>
      <c r="B67" s="277"/>
      <c r="C67" s="25">
        <f>C66+C63+C59+C39+C32</f>
        <v>20450</v>
      </c>
      <c r="D67" s="25">
        <f t="shared" ref="D67:O67" si="5">D66+D63+D59+D39+D32</f>
        <v>11159.05</v>
      </c>
      <c r="E67" s="25">
        <f t="shared" si="5"/>
        <v>43662</v>
      </c>
      <c r="F67" s="25">
        <f t="shared" si="5"/>
        <v>4037</v>
      </c>
      <c r="G67" s="25">
        <f t="shared" si="5"/>
        <v>11498</v>
      </c>
      <c r="H67" s="25">
        <f t="shared" si="5"/>
        <v>12967</v>
      </c>
      <c r="I67" s="25">
        <f t="shared" si="5"/>
        <v>21439</v>
      </c>
      <c r="J67" s="25">
        <f t="shared" si="5"/>
        <v>4231</v>
      </c>
      <c r="K67" s="25">
        <f t="shared" si="5"/>
        <v>6097</v>
      </c>
      <c r="L67" s="25">
        <f t="shared" si="5"/>
        <v>91108</v>
      </c>
      <c r="M67" s="25">
        <f t="shared" si="5"/>
        <v>199849.95</v>
      </c>
      <c r="N67" s="25">
        <f t="shared" si="5"/>
        <v>26822</v>
      </c>
      <c r="O67" s="26">
        <f t="shared" si="5"/>
        <v>59535</v>
      </c>
    </row>
  </sheetData>
  <mergeCells count="16">
    <mergeCell ref="A1:O1"/>
    <mergeCell ref="A2:O2"/>
    <mergeCell ref="A4:O4"/>
    <mergeCell ref="A5:O5"/>
    <mergeCell ref="A67:B67"/>
    <mergeCell ref="AB6:AO6"/>
    <mergeCell ref="A8:A9"/>
    <mergeCell ref="B8:B9"/>
    <mergeCell ref="C8:C9"/>
    <mergeCell ref="D8:E8"/>
    <mergeCell ref="F8:G8"/>
    <mergeCell ref="H8:I8"/>
    <mergeCell ref="J8:K8"/>
    <mergeCell ref="L8:M8"/>
    <mergeCell ref="N8:O8"/>
    <mergeCell ref="A6:O6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  <legacyDrawing r:id="rId3"/>
  <controls>
    <mc:AlternateContent xmlns:mc="http://schemas.openxmlformats.org/markup-compatibility/2006">
      <mc:Choice Requires="x14">
        <control shapeId="31745" r:id="rId4" name="Control 1">
          <controlPr defaultSize="0" r:id="rId5">
            <anchor moveWithCells="1">
              <from>
                <xdr:col>27</xdr:col>
                <xdr:colOff>0</xdr:colOff>
                <xdr:row>5</xdr:row>
                <xdr:rowOff>0</xdr:rowOff>
              </from>
              <to>
                <xdr:col>28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31745" r:id="rId4" name="Control 1"/>
      </mc:Fallback>
    </mc:AlternateContent>
    <mc:AlternateContent xmlns:mc="http://schemas.openxmlformats.org/markup-compatibility/2006">
      <mc:Choice Requires="x14">
        <control shapeId="31746" r:id="rId6" name="Control 2">
          <controlPr defaultSize="0" r:id="rId5">
            <anchor moveWithCells="1">
              <from>
                <xdr:col>27</xdr:col>
                <xdr:colOff>0</xdr:colOff>
                <xdr:row>39</xdr:row>
                <xdr:rowOff>0</xdr:rowOff>
              </from>
              <to>
                <xdr:col>28</xdr:col>
                <xdr:colOff>76200</xdr:colOff>
                <xdr:row>40</xdr:row>
                <xdr:rowOff>38100</xdr:rowOff>
              </to>
            </anchor>
          </controlPr>
        </control>
      </mc:Choice>
      <mc:Fallback>
        <control shapeId="31746" r:id="rId6" name="Control 2"/>
      </mc:Fallback>
    </mc:AlternateContent>
  </controls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/>
  <dimension ref="A1:AP67"/>
  <sheetViews>
    <sheetView workbookViewId="0">
      <pane ySplit="9" topLeftCell="A49" activePane="bottomLeft" state="frozen"/>
      <selection pane="bottomLeft" activeCell="S58" sqref="S58"/>
    </sheetView>
  </sheetViews>
  <sheetFormatPr defaultRowHeight="15" x14ac:dyDescent="0.25"/>
  <cols>
    <col min="1" max="1" width="6.42578125" customWidth="1"/>
    <col min="2" max="2" width="29.7109375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</row>
    <row r="2" spans="1:42" ht="15" customHeight="1" thickBot="1" x14ac:dyDescent="0.3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</row>
    <row r="3" spans="1:42" ht="15.75" thickBot="1" x14ac:dyDescent="0.3">
      <c r="A3" s="1"/>
      <c r="P3" s="17" t="s">
        <v>357</v>
      </c>
    </row>
    <row r="4" spans="1:42" ht="15" customHeight="1" x14ac:dyDescent="0.25">
      <c r="A4" s="288" t="s">
        <v>230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</row>
    <row r="6" spans="1:42" ht="15" customHeight="1" x14ac:dyDescent="0.25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8" spans="1:42" ht="15" customHeight="1" x14ac:dyDescent="0.25">
      <c r="A8" s="283" t="s">
        <v>6</v>
      </c>
      <c r="B8" s="283" t="s">
        <v>7</v>
      </c>
      <c r="C8" s="285" t="s">
        <v>83</v>
      </c>
      <c r="D8" s="287"/>
      <c r="E8" s="285" t="s">
        <v>231</v>
      </c>
      <c r="F8" s="287"/>
      <c r="G8" s="285" t="s">
        <v>136</v>
      </c>
      <c r="H8" s="287"/>
      <c r="I8" s="285" t="s">
        <v>232</v>
      </c>
      <c r="J8" s="287"/>
      <c r="K8" s="285" t="s">
        <v>94</v>
      </c>
      <c r="L8" s="287"/>
      <c r="M8" s="285" t="s">
        <v>233</v>
      </c>
      <c r="N8" s="287"/>
      <c r="O8" s="285" t="s">
        <v>234</v>
      </c>
      <c r="P8" s="287"/>
    </row>
    <row r="9" spans="1:42" ht="30" x14ac:dyDescent="0.25">
      <c r="A9" s="284"/>
      <c r="B9" s="284"/>
      <c r="C9" s="2" t="s">
        <v>112</v>
      </c>
      <c r="D9" s="2" t="s">
        <v>95</v>
      </c>
      <c r="E9" s="2" t="s">
        <v>112</v>
      </c>
      <c r="F9" s="2" t="s">
        <v>95</v>
      </c>
      <c r="G9" s="2" t="s">
        <v>112</v>
      </c>
      <c r="H9" s="2" t="s">
        <v>95</v>
      </c>
      <c r="I9" s="2" t="s">
        <v>112</v>
      </c>
      <c r="J9" s="2" t="s">
        <v>95</v>
      </c>
      <c r="K9" s="2" t="s">
        <v>112</v>
      </c>
      <c r="L9" s="2" t="s">
        <v>95</v>
      </c>
      <c r="M9" s="2" t="s">
        <v>112</v>
      </c>
      <c r="N9" s="2" t="s">
        <v>95</v>
      </c>
      <c r="O9" s="2" t="s">
        <v>112</v>
      </c>
      <c r="P9" s="2" t="s">
        <v>95</v>
      </c>
    </row>
    <row r="10" spans="1:42" x14ac:dyDescent="0.25">
      <c r="A10" s="5"/>
      <c r="P10" s="6"/>
    </row>
    <row r="11" spans="1:42" ht="15" customHeight="1" x14ac:dyDescent="0.25">
      <c r="A11" s="3">
        <v>1</v>
      </c>
      <c r="B11" s="3" t="s">
        <v>13</v>
      </c>
      <c r="C11" s="4">
        <v>43158</v>
      </c>
      <c r="D11" s="4">
        <v>38190</v>
      </c>
      <c r="E11" s="4">
        <v>15604</v>
      </c>
      <c r="F11" s="4">
        <v>51486</v>
      </c>
      <c r="G11" s="4">
        <v>7036</v>
      </c>
      <c r="H11" s="4">
        <v>12497</v>
      </c>
      <c r="I11" s="4">
        <v>4343</v>
      </c>
      <c r="J11" s="4">
        <v>21020</v>
      </c>
      <c r="K11" s="4">
        <v>3283</v>
      </c>
      <c r="L11" s="4">
        <v>5839</v>
      </c>
      <c r="M11" s="4">
        <v>942</v>
      </c>
      <c r="N11" s="4">
        <v>12130</v>
      </c>
      <c r="O11" s="4">
        <v>1455</v>
      </c>
      <c r="P11" s="4">
        <v>1913</v>
      </c>
    </row>
    <row r="12" spans="1:42" ht="15" customHeight="1" x14ac:dyDescent="0.25">
      <c r="A12" s="3">
        <v>2</v>
      </c>
      <c r="B12" s="3" t="s">
        <v>14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42" ht="15" customHeight="1" x14ac:dyDescent="0.25">
      <c r="A13" s="3">
        <v>3</v>
      </c>
      <c r="B13" s="3" t="s">
        <v>15</v>
      </c>
      <c r="C13" s="4">
        <v>23526</v>
      </c>
      <c r="D13" s="4">
        <v>87585</v>
      </c>
      <c r="E13" s="4">
        <v>13413</v>
      </c>
      <c r="F13" s="4">
        <v>35821.5</v>
      </c>
      <c r="G13" s="4">
        <v>7092</v>
      </c>
      <c r="H13" s="4">
        <v>18522</v>
      </c>
      <c r="I13" s="4">
        <v>1896</v>
      </c>
      <c r="J13" s="4">
        <v>4266</v>
      </c>
      <c r="K13" s="4">
        <v>2867</v>
      </c>
      <c r="L13" s="4">
        <v>10122</v>
      </c>
      <c r="M13" s="4">
        <v>1559</v>
      </c>
      <c r="N13" s="4">
        <v>2911.5</v>
      </c>
      <c r="O13" s="4">
        <v>1071</v>
      </c>
      <c r="P13" s="4">
        <v>736.5</v>
      </c>
    </row>
    <row r="14" spans="1:42" ht="15" customHeight="1" x14ac:dyDescent="0.25">
      <c r="A14" s="3">
        <v>4</v>
      </c>
      <c r="B14" s="3" t="s">
        <v>16</v>
      </c>
      <c r="C14" s="4">
        <v>167452</v>
      </c>
      <c r="D14" s="4">
        <v>197499</v>
      </c>
      <c r="E14" s="4">
        <v>77990</v>
      </c>
      <c r="F14" s="4">
        <v>123811</v>
      </c>
      <c r="G14" s="4">
        <v>58964</v>
      </c>
      <c r="H14" s="4">
        <v>91203</v>
      </c>
      <c r="I14" s="4">
        <v>7205</v>
      </c>
      <c r="J14" s="4">
        <v>16488</v>
      </c>
      <c r="K14" s="4">
        <v>7189</v>
      </c>
      <c r="L14" s="4">
        <v>11299</v>
      </c>
      <c r="M14" s="4">
        <v>4632</v>
      </c>
      <c r="N14" s="4">
        <v>4821</v>
      </c>
      <c r="O14" s="4">
        <v>5536</v>
      </c>
      <c r="P14" s="4">
        <v>3170</v>
      </c>
    </row>
    <row r="15" spans="1:42" s="16" customFormat="1" ht="15" customHeight="1" x14ac:dyDescent="0.25">
      <c r="A15" s="12">
        <v>5</v>
      </c>
      <c r="B15" s="12" t="s">
        <v>17</v>
      </c>
      <c r="C15" s="14">
        <v>82526</v>
      </c>
      <c r="D15" s="14">
        <v>16256</v>
      </c>
      <c r="E15" s="14">
        <v>15256</v>
      </c>
      <c r="F15" s="14">
        <v>32156</v>
      </c>
      <c r="G15" s="14">
        <v>9862</v>
      </c>
      <c r="H15" s="14">
        <v>14256</v>
      </c>
      <c r="I15" s="14">
        <v>3125</v>
      </c>
      <c r="J15" s="14">
        <v>2845</v>
      </c>
      <c r="K15" s="14">
        <v>4126</v>
      </c>
      <c r="L15" s="14">
        <v>6242</v>
      </c>
      <c r="M15" s="14">
        <v>2546</v>
      </c>
      <c r="N15" s="14">
        <v>4156</v>
      </c>
      <c r="O15" s="14">
        <v>4526</v>
      </c>
      <c r="P15" s="14">
        <v>4526</v>
      </c>
    </row>
    <row r="16" spans="1:42" s="16" customFormat="1" ht="15" customHeight="1" x14ac:dyDescent="0.25">
      <c r="A16" s="12">
        <v>6</v>
      </c>
      <c r="B16" s="12" t="s">
        <v>18</v>
      </c>
      <c r="C16" s="14">
        <v>375982</v>
      </c>
      <c r="D16" s="14">
        <v>185891</v>
      </c>
      <c r="E16" s="14">
        <v>22862</v>
      </c>
      <c r="F16" s="14">
        <v>110421</v>
      </c>
      <c r="G16" s="14">
        <v>10954</v>
      </c>
      <c r="H16" s="14">
        <v>26515</v>
      </c>
      <c r="I16" s="14">
        <v>4587</v>
      </c>
      <c r="J16" s="14">
        <v>109233</v>
      </c>
      <c r="K16" s="14">
        <v>3596</v>
      </c>
      <c r="L16" s="14">
        <v>17775</v>
      </c>
      <c r="M16" s="14">
        <v>1254</v>
      </c>
      <c r="N16" s="14">
        <v>9458</v>
      </c>
      <c r="O16" s="14">
        <v>1588</v>
      </c>
      <c r="P16" s="14">
        <v>2555</v>
      </c>
    </row>
    <row r="17" spans="1:16" ht="15" customHeight="1" x14ac:dyDescent="0.25">
      <c r="A17" s="3">
        <v>7</v>
      </c>
      <c r="B17" s="3" t="s">
        <v>19</v>
      </c>
      <c r="C17" s="4">
        <v>475226</v>
      </c>
      <c r="D17" s="4">
        <v>244435</v>
      </c>
      <c r="E17" s="4">
        <v>133698</v>
      </c>
      <c r="F17" s="4">
        <v>176940</v>
      </c>
      <c r="G17" s="4">
        <v>88982</v>
      </c>
      <c r="H17" s="4">
        <v>108999</v>
      </c>
      <c r="I17" s="4">
        <v>13399</v>
      </c>
      <c r="J17" s="4">
        <v>12092</v>
      </c>
      <c r="K17" s="4">
        <v>14986</v>
      </c>
      <c r="L17" s="4">
        <v>5590</v>
      </c>
      <c r="M17" s="4">
        <v>16331</v>
      </c>
      <c r="N17" s="4">
        <v>50259</v>
      </c>
      <c r="O17" s="4">
        <v>16873</v>
      </c>
      <c r="P17" s="4">
        <v>22847</v>
      </c>
    </row>
    <row r="18" spans="1:16" ht="15" customHeight="1" x14ac:dyDescent="0.25">
      <c r="A18" s="3">
        <v>8</v>
      </c>
      <c r="B18" s="3" t="s">
        <v>20</v>
      </c>
      <c r="C18" s="4">
        <v>0</v>
      </c>
      <c r="D18" s="4">
        <v>0</v>
      </c>
      <c r="E18" s="4">
        <v>1585</v>
      </c>
      <c r="F18" s="4">
        <v>4806</v>
      </c>
      <c r="G18" s="4">
        <v>381</v>
      </c>
      <c r="H18" s="4">
        <v>1257</v>
      </c>
      <c r="I18" s="4">
        <v>314</v>
      </c>
      <c r="J18" s="4">
        <v>1352</v>
      </c>
      <c r="K18" s="4">
        <v>378</v>
      </c>
      <c r="L18" s="4">
        <v>1308</v>
      </c>
      <c r="M18" s="4">
        <v>512</v>
      </c>
      <c r="N18" s="4">
        <v>889</v>
      </c>
      <c r="O18" s="4">
        <v>17</v>
      </c>
      <c r="P18" s="4">
        <v>2</v>
      </c>
    </row>
    <row r="19" spans="1:16" ht="15" customHeight="1" x14ac:dyDescent="0.25">
      <c r="A19" s="3">
        <v>9</v>
      </c>
      <c r="B19" s="3" t="s">
        <v>21</v>
      </c>
      <c r="C19" s="4">
        <v>0</v>
      </c>
      <c r="D19" s="4">
        <v>0</v>
      </c>
      <c r="E19" s="4">
        <v>5010</v>
      </c>
      <c r="F19" s="4">
        <v>9366</v>
      </c>
      <c r="G19" s="4">
        <v>1732</v>
      </c>
      <c r="H19" s="4">
        <v>2779</v>
      </c>
      <c r="I19" s="4">
        <v>1623</v>
      </c>
      <c r="J19" s="4">
        <v>1220</v>
      </c>
      <c r="K19" s="4">
        <v>917</v>
      </c>
      <c r="L19" s="4">
        <v>3233</v>
      </c>
      <c r="M19" s="4">
        <v>738</v>
      </c>
      <c r="N19" s="4">
        <v>2134</v>
      </c>
      <c r="O19" s="4">
        <v>1696</v>
      </c>
      <c r="P19" s="4">
        <v>959</v>
      </c>
    </row>
    <row r="20" spans="1:16" ht="15" customHeight="1" x14ac:dyDescent="0.25">
      <c r="A20" s="3">
        <v>10</v>
      </c>
      <c r="B20" s="3" t="s">
        <v>22</v>
      </c>
      <c r="C20" s="4">
        <v>0</v>
      </c>
      <c r="D20" s="4">
        <v>0</v>
      </c>
      <c r="E20" s="4">
        <v>724</v>
      </c>
      <c r="F20" s="4">
        <v>3006.8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724</v>
      </c>
      <c r="N20" s="4">
        <v>3006.8</v>
      </c>
      <c r="O20" s="4">
        <v>0</v>
      </c>
      <c r="P20" s="4">
        <v>0</v>
      </c>
    </row>
    <row r="21" spans="1:16" ht="15" customHeight="1" x14ac:dyDescent="0.25">
      <c r="A21" s="3">
        <v>11</v>
      </c>
      <c r="B21" s="3" t="s">
        <v>23</v>
      </c>
      <c r="C21" s="4">
        <v>168019</v>
      </c>
      <c r="D21" s="4">
        <v>24900</v>
      </c>
      <c r="E21" s="4">
        <v>261234</v>
      </c>
      <c r="F21" s="4">
        <v>20200</v>
      </c>
      <c r="G21" s="4">
        <v>98692</v>
      </c>
      <c r="H21" s="4">
        <v>6480</v>
      </c>
      <c r="I21" s="4">
        <v>19834</v>
      </c>
      <c r="J21" s="4">
        <v>3948</v>
      </c>
      <c r="K21" s="4">
        <v>12456</v>
      </c>
      <c r="L21" s="4">
        <v>4201</v>
      </c>
      <c r="M21" s="4">
        <v>130252</v>
      </c>
      <c r="N21" s="4">
        <v>5571</v>
      </c>
      <c r="O21" s="4">
        <v>139</v>
      </c>
      <c r="P21" s="4">
        <v>28</v>
      </c>
    </row>
    <row r="22" spans="1:16" s="16" customFormat="1" ht="15" customHeight="1" x14ac:dyDescent="0.25">
      <c r="A22" s="12">
        <v>12</v>
      </c>
      <c r="B22" s="12" t="s">
        <v>24</v>
      </c>
      <c r="C22" s="14">
        <v>44000</v>
      </c>
      <c r="D22" s="14">
        <v>21318</v>
      </c>
      <c r="E22" s="14">
        <v>351</v>
      </c>
      <c r="F22" s="14">
        <v>13600</v>
      </c>
      <c r="G22" s="14">
        <v>438</v>
      </c>
      <c r="H22" s="14">
        <v>333</v>
      </c>
      <c r="I22" s="14">
        <v>114</v>
      </c>
      <c r="J22" s="14">
        <v>2720</v>
      </c>
      <c r="K22" s="14">
        <v>223</v>
      </c>
      <c r="L22" s="14">
        <v>595</v>
      </c>
      <c r="M22" s="14">
        <v>-424</v>
      </c>
      <c r="N22" s="14">
        <v>9952</v>
      </c>
      <c r="O22" s="14">
        <v>0</v>
      </c>
      <c r="P22" s="14">
        <v>0</v>
      </c>
    </row>
    <row r="23" spans="1:16" ht="15" customHeight="1" x14ac:dyDescent="0.25">
      <c r="A23" s="3">
        <v>13</v>
      </c>
      <c r="B23" s="3" t="s">
        <v>25</v>
      </c>
      <c r="C23" s="4">
        <v>150000</v>
      </c>
      <c r="D23" s="4">
        <v>99000</v>
      </c>
      <c r="E23" s="4">
        <v>4675</v>
      </c>
      <c r="F23" s="4">
        <v>11528</v>
      </c>
      <c r="G23" s="4">
        <v>1149</v>
      </c>
      <c r="H23" s="4">
        <v>2634</v>
      </c>
      <c r="I23" s="4">
        <v>1155</v>
      </c>
      <c r="J23" s="4">
        <v>1212</v>
      </c>
      <c r="K23" s="4">
        <v>1553</v>
      </c>
      <c r="L23" s="4">
        <v>277</v>
      </c>
      <c r="M23" s="4">
        <v>818</v>
      </c>
      <c r="N23" s="4">
        <v>7405</v>
      </c>
      <c r="O23" s="4">
        <v>1050</v>
      </c>
      <c r="P23" s="4">
        <v>737</v>
      </c>
    </row>
    <row r="24" spans="1:16" ht="15" customHeight="1" x14ac:dyDescent="0.25">
      <c r="A24" s="3">
        <v>14</v>
      </c>
      <c r="B24" s="3" t="s">
        <v>26</v>
      </c>
      <c r="C24" s="4">
        <v>15834</v>
      </c>
      <c r="D24" s="4">
        <v>10668.5</v>
      </c>
      <c r="E24" s="4">
        <v>2028</v>
      </c>
      <c r="F24" s="4">
        <v>4214.1400000000003</v>
      </c>
      <c r="G24" s="4">
        <v>365</v>
      </c>
      <c r="H24" s="4">
        <v>556.29</v>
      </c>
      <c r="I24" s="4">
        <v>539</v>
      </c>
      <c r="J24" s="4">
        <v>922.62</v>
      </c>
      <c r="K24" s="4">
        <v>366</v>
      </c>
      <c r="L24" s="4">
        <v>975.6</v>
      </c>
      <c r="M24" s="4">
        <v>758</v>
      </c>
      <c r="N24" s="4">
        <v>1759.63</v>
      </c>
      <c r="O24" s="4">
        <v>870</v>
      </c>
      <c r="P24" s="4">
        <v>284.86</v>
      </c>
    </row>
    <row r="25" spans="1:16" ht="15" customHeight="1" x14ac:dyDescent="0.25">
      <c r="A25" s="3">
        <v>15</v>
      </c>
      <c r="B25" s="3" t="s">
        <v>27</v>
      </c>
      <c r="C25" s="4">
        <v>541109</v>
      </c>
      <c r="D25" s="4">
        <v>601226</v>
      </c>
      <c r="E25" s="4">
        <v>76556</v>
      </c>
      <c r="F25" s="4">
        <v>96060</v>
      </c>
      <c r="G25" s="4">
        <v>51086</v>
      </c>
      <c r="H25" s="4">
        <v>61061</v>
      </c>
      <c r="I25" s="4">
        <v>6714</v>
      </c>
      <c r="J25" s="4">
        <v>6706</v>
      </c>
      <c r="K25" s="4">
        <v>13077</v>
      </c>
      <c r="L25" s="4">
        <v>14338</v>
      </c>
      <c r="M25" s="4">
        <v>5679</v>
      </c>
      <c r="N25" s="4">
        <v>13955</v>
      </c>
      <c r="O25" s="4">
        <v>4640</v>
      </c>
      <c r="P25" s="4">
        <v>3489</v>
      </c>
    </row>
    <row r="26" spans="1:16" ht="15" customHeight="1" x14ac:dyDescent="0.25">
      <c r="A26" s="3">
        <v>16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 ht="15" customHeight="1" x14ac:dyDescent="0.25">
      <c r="A27" s="3">
        <v>17</v>
      </c>
      <c r="B27" s="3" t="s">
        <v>29</v>
      </c>
      <c r="C27" s="4">
        <v>89696</v>
      </c>
      <c r="D27" s="4">
        <v>32169</v>
      </c>
      <c r="E27" s="4">
        <v>8967</v>
      </c>
      <c r="F27" s="4">
        <v>17459</v>
      </c>
      <c r="G27" s="4">
        <v>4269</v>
      </c>
      <c r="H27" s="4">
        <v>6796</v>
      </c>
      <c r="I27" s="4">
        <v>774</v>
      </c>
      <c r="J27" s="4">
        <v>1893</v>
      </c>
      <c r="K27" s="4">
        <v>3692</v>
      </c>
      <c r="L27" s="4">
        <v>3624</v>
      </c>
      <c r="M27" s="4">
        <v>232</v>
      </c>
      <c r="N27" s="4">
        <v>5146</v>
      </c>
      <c r="O27" s="4">
        <v>1148</v>
      </c>
      <c r="P27" s="4">
        <v>146</v>
      </c>
    </row>
    <row r="28" spans="1:16" ht="15" customHeight="1" x14ac:dyDescent="0.25">
      <c r="A28" s="3">
        <v>18</v>
      </c>
      <c r="B28" s="3" t="s">
        <v>30</v>
      </c>
      <c r="C28" s="4">
        <v>0</v>
      </c>
      <c r="D28" s="4">
        <v>0</v>
      </c>
      <c r="E28" s="4">
        <v>28846</v>
      </c>
      <c r="F28" s="4">
        <v>52435.58</v>
      </c>
      <c r="G28" s="4">
        <v>9302</v>
      </c>
      <c r="H28" s="4">
        <v>16715.39</v>
      </c>
      <c r="I28" s="4">
        <v>10408</v>
      </c>
      <c r="J28" s="4">
        <v>11616.45</v>
      </c>
      <c r="K28" s="4">
        <v>7877</v>
      </c>
      <c r="L28" s="4">
        <v>21561.24</v>
      </c>
      <c r="M28" s="4">
        <v>1259</v>
      </c>
      <c r="N28" s="4">
        <v>2542.5</v>
      </c>
      <c r="O28" s="4">
        <v>7416</v>
      </c>
      <c r="P28" s="4">
        <v>3893.31</v>
      </c>
    </row>
    <row r="29" spans="1:16" ht="15" customHeight="1" x14ac:dyDescent="0.25">
      <c r="A29" s="3">
        <v>19</v>
      </c>
      <c r="B29" s="3" t="s">
        <v>31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 ht="15" customHeight="1" x14ac:dyDescent="0.25">
      <c r="A30" s="3">
        <v>20</v>
      </c>
      <c r="B30" s="3" t="s">
        <v>32</v>
      </c>
      <c r="C30" s="4">
        <v>6479</v>
      </c>
      <c r="D30" s="4">
        <v>11209</v>
      </c>
      <c r="E30" s="4">
        <v>2276</v>
      </c>
      <c r="F30" s="4">
        <v>6979</v>
      </c>
      <c r="G30" s="4">
        <v>487</v>
      </c>
      <c r="H30" s="4">
        <v>1074</v>
      </c>
      <c r="I30" s="4">
        <v>769</v>
      </c>
      <c r="J30" s="4">
        <v>1647</v>
      </c>
      <c r="K30" s="4">
        <v>118</v>
      </c>
      <c r="L30" s="4">
        <v>471</v>
      </c>
      <c r="M30" s="4">
        <v>902</v>
      </c>
      <c r="N30" s="4">
        <v>3787</v>
      </c>
      <c r="O30" s="4">
        <v>0</v>
      </c>
      <c r="P30" s="4">
        <v>0</v>
      </c>
    </row>
    <row r="31" spans="1:16" ht="15" customHeight="1" thickBot="1" x14ac:dyDescent="0.3">
      <c r="A31" s="18">
        <v>21</v>
      </c>
      <c r="B31" s="18" t="s">
        <v>33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</row>
    <row r="32" spans="1:16" ht="15" customHeight="1" thickBot="1" x14ac:dyDescent="0.3">
      <c r="A32" s="29"/>
      <c r="B32" s="30" t="s">
        <v>34</v>
      </c>
      <c r="C32" s="31">
        <f>SUM(C11:C31)</f>
        <v>2183007</v>
      </c>
      <c r="D32" s="31">
        <f t="shared" ref="D32:P32" si="0">SUM(D11:D31)</f>
        <v>1570346.5</v>
      </c>
      <c r="E32" s="31">
        <f t="shared" si="0"/>
        <v>671075</v>
      </c>
      <c r="F32" s="31">
        <f t="shared" si="0"/>
        <v>770290.02</v>
      </c>
      <c r="G32" s="31">
        <f t="shared" si="0"/>
        <v>350791</v>
      </c>
      <c r="H32" s="31">
        <f t="shared" si="0"/>
        <v>371677.68</v>
      </c>
      <c r="I32" s="31">
        <f t="shared" si="0"/>
        <v>76799</v>
      </c>
      <c r="J32" s="31">
        <f t="shared" si="0"/>
        <v>199181.07</v>
      </c>
      <c r="K32" s="31">
        <f t="shared" si="0"/>
        <v>76704</v>
      </c>
      <c r="L32" s="31">
        <f t="shared" si="0"/>
        <v>107450.84000000001</v>
      </c>
      <c r="M32" s="31">
        <f t="shared" si="0"/>
        <v>168714</v>
      </c>
      <c r="N32" s="31">
        <f t="shared" si="0"/>
        <v>139883.43</v>
      </c>
      <c r="O32" s="31">
        <f t="shared" si="0"/>
        <v>48025</v>
      </c>
      <c r="P32" s="32">
        <f t="shared" si="0"/>
        <v>45286.67</v>
      </c>
    </row>
    <row r="33" spans="1:16" ht="15" customHeight="1" x14ac:dyDescent="0.25">
      <c r="A33" s="22">
        <v>22</v>
      </c>
      <c r="B33" s="22" t="s">
        <v>35</v>
      </c>
      <c r="C33" s="23">
        <v>4375</v>
      </c>
      <c r="D33" s="23">
        <v>3302</v>
      </c>
      <c r="E33" s="23">
        <v>115</v>
      </c>
      <c r="F33" s="23">
        <v>480</v>
      </c>
      <c r="G33" s="23">
        <v>0</v>
      </c>
      <c r="H33" s="23">
        <v>0</v>
      </c>
      <c r="I33" s="23">
        <v>63</v>
      </c>
      <c r="J33" s="23">
        <v>165</v>
      </c>
      <c r="K33" s="23">
        <v>35</v>
      </c>
      <c r="L33" s="23">
        <v>195</v>
      </c>
      <c r="M33" s="23">
        <v>17</v>
      </c>
      <c r="N33" s="23">
        <v>120</v>
      </c>
      <c r="O33" s="23">
        <v>73</v>
      </c>
      <c r="P33" s="23">
        <v>110</v>
      </c>
    </row>
    <row r="34" spans="1:16" ht="15" customHeight="1" x14ac:dyDescent="0.25">
      <c r="A34" s="3">
        <v>23</v>
      </c>
      <c r="B34" s="3" t="s">
        <v>36</v>
      </c>
      <c r="C34" s="4">
        <v>0</v>
      </c>
      <c r="D34" s="4">
        <v>0</v>
      </c>
      <c r="E34" s="4">
        <v>70</v>
      </c>
      <c r="F34" s="4">
        <v>482.96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70</v>
      </c>
      <c r="N34" s="4">
        <v>482.96</v>
      </c>
      <c r="O34" s="4">
        <v>0</v>
      </c>
      <c r="P34" s="4">
        <v>0</v>
      </c>
    </row>
    <row r="35" spans="1:16" ht="15" customHeight="1" x14ac:dyDescent="0.25">
      <c r="A35" s="3">
        <v>24</v>
      </c>
      <c r="B35" s="3" t="s">
        <v>37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 ht="15" customHeight="1" x14ac:dyDescent="0.25">
      <c r="A36" s="3">
        <v>25</v>
      </c>
      <c r="B36" s="3" t="s">
        <v>38</v>
      </c>
      <c r="C36" s="4">
        <v>2845</v>
      </c>
      <c r="D36" s="4">
        <v>2164</v>
      </c>
      <c r="E36" s="4">
        <v>171</v>
      </c>
      <c r="F36" s="4">
        <v>611</v>
      </c>
      <c r="G36" s="4">
        <v>0</v>
      </c>
      <c r="H36" s="4">
        <v>0</v>
      </c>
      <c r="I36" s="4">
        <v>24</v>
      </c>
      <c r="J36" s="4">
        <v>54</v>
      </c>
      <c r="K36" s="4">
        <v>143</v>
      </c>
      <c r="L36" s="4">
        <v>489</v>
      </c>
      <c r="M36" s="4">
        <v>4</v>
      </c>
      <c r="N36" s="4">
        <v>68</v>
      </c>
      <c r="O36" s="4">
        <v>17</v>
      </c>
      <c r="P36" s="4">
        <v>10</v>
      </c>
    </row>
    <row r="37" spans="1:16" ht="15" customHeight="1" x14ac:dyDescent="0.25">
      <c r="A37" s="3">
        <v>26</v>
      </c>
      <c r="B37" s="3" t="s">
        <v>39</v>
      </c>
      <c r="C37" s="4">
        <v>12410</v>
      </c>
      <c r="D37" s="4">
        <v>6134</v>
      </c>
      <c r="E37" s="4">
        <v>712</v>
      </c>
      <c r="F37" s="4">
        <v>1058</v>
      </c>
      <c r="G37" s="4">
        <v>29</v>
      </c>
      <c r="H37" s="4">
        <v>28</v>
      </c>
      <c r="I37" s="4">
        <v>283</v>
      </c>
      <c r="J37" s="4">
        <v>115</v>
      </c>
      <c r="K37" s="4">
        <v>150</v>
      </c>
      <c r="L37" s="4">
        <v>365</v>
      </c>
      <c r="M37" s="4">
        <v>250</v>
      </c>
      <c r="N37" s="4">
        <v>550</v>
      </c>
      <c r="O37" s="4">
        <v>50</v>
      </c>
      <c r="P37" s="4">
        <v>110</v>
      </c>
    </row>
    <row r="38" spans="1:16" ht="15" customHeight="1" thickBot="1" x14ac:dyDescent="0.3">
      <c r="A38" s="18">
        <v>27</v>
      </c>
      <c r="B38" s="18" t="s">
        <v>40</v>
      </c>
      <c r="C38" s="19">
        <v>1355465</v>
      </c>
      <c r="D38" s="19">
        <v>491044</v>
      </c>
      <c r="E38" s="19">
        <v>238406</v>
      </c>
      <c r="F38" s="19">
        <v>450927</v>
      </c>
      <c r="G38" s="19">
        <v>122642</v>
      </c>
      <c r="H38" s="19">
        <v>166012</v>
      </c>
      <c r="I38" s="19">
        <v>17114</v>
      </c>
      <c r="J38" s="19">
        <v>9295</v>
      </c>
      <c r="K38" s="19">
        <v>45110</v>
      </c>
      <c r="L38" s="19">
        <v>201035</v>
      </c>
      <c r="M38" s="19">
        <v>53540</v>
      </c>
      <c r="N38" s="19">
        <v>74585</v>
      </c>
      <c r="O38" s="19">
        <v>78673</v>
      </c>
      <c r="P38" s="19">
        <v>150122</v>
      </c>
    </row>
    <row r="39" spans="1:16" ht="15" customHeight="1" thickBot="1" x14ac:dyDescent="0.3">
      <c r="A39" s="29"/>
      <c r="B39" s="30" t="s">
        <v>34</v>
      </c>
      <c r="C39" s="31">
        <f>SUM(C33:C38)</f>
        <v>1375095</v>
      </c>
      <c r="D39" s="31">
        <f t="shared" ref="D39:P39" si="1">SUM(D33:D38)</f>
        <v>502644</v>
      </c>
      <c r="E39" s="31">
        <f t="shared" si="1"/>
        <v>239474</v>
      </c>
      <c r="F39" s="31">
        <f t="shared" si="1"/>
        <v>453558.96</v>
      </c>
      <c r="G39" s="31">
        <f t="shared" si="1"/>
        <v>122671</v>
      </c>
      <c r="H39" s="31">
        <f t="shared" si="1"/>
        <v>166040</v>
      </c>
      <c r="I39" s="31">
        <f t="shared" si="1"/>
        <v>17484</v>
      </c>
      <c r="J39" s="31">
        <f t="shared" si="1"/>
        <v>9629</v>
      </c>
      <c r="K39" s="31">
        <f t="shared" si="1"/>
        <v>45438</v>
      </c>
      <c r="L39" s="31">
        <f t="shared" si="1"/>
        <v>202084</v>
      </c>
      <c r="M39" s="31">
        <f t="shared" si="1"/>
        <v>53881</v>
      </c>
      <c r="N39" s="31">
        <f t="shared" si="1"/>
        <v>75805.960000000006</v>
      </c>
      <c r="O39" s="31">
        <f t="shared" si="1"/>
        <v>78813</v>
      </c>
      <c r="P39" s="32">
        <f t="shared" si="1"/>
        <v>150352</v>
      </c>
    </row>
    <row r="40" spans="1:16" ht="15" customHeight="1" x14ac:dyDescent="0.25">
      <c r="A40" s="22">
        <v>28</v>
      </c>
      <c r="B40" s="22" t="s">
        <v>41</v>
      </c>
      <c r="C40" s="23">
        <v>0</v>
      </c>
      <c r="D40" s="23">
        <v>0</v>
      </c>
      <c r="E40" s="23">
        <v>7609</v>
      </c>
      <c r="F40" s="23">
        <v>43969.65</v>
      </c>
      <c r="G40" s="23">
        <v>355</v>
      </c>
      <c r="H40" s="23">
        <v>1155.72</v>
      </c>
      <c r="I40" s="23">
        <v>14</v>
      </c>
      <c r="J40" s="23">
        <v>78.22</v>
      </c>
      <c r="K40" s="23">
        <v>1</v>
      </c>
      <c r="L40" s="23">
        <v>0.4</v>
      </c>
      <c r="M40" s="23">
        <v>327</v>
      </c>
      <c r="N40" s="23">
        <v>2397.4499999999998</v>
      </c>
      <c r="O40" s="23">
        <v>0</v>
      </c>
      <c r="P40" s="23">
        <v>0</v>
      </c>
    </row>
    <row r="41" spans="1:16" ht="15" customHeight="1" x14ac:dyDescent="0.25">
      <c r="A41" s="3">
        <v>29</v>
      </c>
      <c r="B41" s="3" t="s">
        <v>42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</row>
    <row r="42" spans="1:16" ht="15" customHeight="1" x14ac:dyDescent="0.25">
      <c r="A42" s="3">
        <v>30</v>
      </c>
      <c r="B42" s="3" t="s">
        <v>43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1:16" ht="15" customHeight="1" x14ac:dyDescent="0.25">
      <c r="A43" s="3">
        <v>31</v>
      </c>
      <c r="B43" s="3" t="s">
        <v>44</v>
      </c>
      <c r="C43" s="4">
        <v>0</v>
      </c>
      <c r="D43" s="4">
        <v>0</v>
      </c>
      <c r="E43" s="4">
        <v>13142</v>
      </c>
      <c r="F43" s="4">
        <v>20884</v>
      </c>
      <c r="G43" s="4">
        <v>1050</v>
      </c>
      <c r="H43" s="4">
        <v>2585</v>
      </c>
      <c r="I43" s="4">
        <v>87</v>
      </c>
      <c r="J43" s="4">
        <v>87</v>
      </c>
      <c r="K43" s="4">
        <v>2793</v>
      </c>
      <c r="L43" s="4">
        <v>4965</v>
      </c>
      <c r="M43" s="4">
        <v>9212</v>
      </c>
      <c r="N43" s="4">
        <v>13247</v>
      </c>
      <c r="O43" s="4">
        <v>148</v>
      </c>
      <c r="P43" s="4">
        <v>248</v>
      </c>
    </row>
    <row r="44" spans="1:16" ht="15" customHeight="1" x14ac:dyDescent="0.25">
      <c r="A44" s="3">
        <v>32</v>
      </c>
      <c r="B44" s="3" t="s">
        <v>45</v>
      </c>
      <c r="C44" s="4">
        <v>1</v>
      </c>
      <c r="D44" s="4">
        <v>0</v>
      </c>
      <c r="E44" s="4">
        <v>11084</v>
      </c>
      <c r="F44" s="4">
        <v>28637.07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11084</v>
      </c>
      <c r="N44" s="4">
        <v>28637.07</v>
      </c>
      <c r="O44" s="4">
        <v>0</v>
      </c>
      <c r="P44" s="4">
        <v>0</v>
      </c>
    </row>
    <row r="45" spans="1:16" ht="15" customHeight="1" x14ac:dyDescent="0.25">
      <c r="A45" s="3">
        <v>33</v>
      </c>
      <c r="B45" s="3" t="s">
        <v>46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1:16" ht="15" customHeight="1" x14ac:dyDescent="0.25">
      <c r="A46" s="3">
        <v>34</v>
      </c>
      <c r="B46" s="3" t="s">
        <v>47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 ht="15" customHeight="1" x14ac:dyDescent="0.25">
      <c r="A47" s="3">
        <v>35</v>
      </c>
      <c r="B47" s="3" t="s">
        <v>48</v>
      </c>
      <c r="C47" s="4">
        <v>6111</v>
      </c>
      <c r="D47" s="4">
        <v>4479.63</v>
      </c>
      <c r="E47" s="4">
        <v>251</v>
      </c>
      <c r="F47" s="4">
        <v>1999.93</v>
      </c>
      <c r="G47" s="4">
        <v>143</v>
      </c>
      <c r="H47" s="4">
        <v>1048.81</v>
      </c>
      <c r="I47" s="4">
        <v>14</v>
      </c>
      <c r="J47" s="4">
        <v>524.11</v>
      </c>
      <c r="K47" s="4">
        <v>58</v>
      </c>
      <c r="L47" s="4">
        <v>203.11</v>
      </c>
      <c r="M47" s="4">
        <v>36</v>
      </c>
      <c r="N47" s="4">
        <v>223.9</v>
      </c>
      <c r="O47" s="4">
        <v>8</v>
      </c>
      <c r="P47" s="4">
        <v>84.13</v>
      </c>
    </row>
    <row r="48" spans="1:16" ht="15" customHeight="1" x14ac:dyDescent="0.25">
      <c r="A48" s="3">
        <v>36</v>
      </c>
      <c r="B48" s="3" t="s">
        <v>49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 s="16" customFormat="1" ht="15" customHeight="1" x14ac:dyDescent="0.25">
      <c r="A49" s="12">
        <v>37</v>
      </c>
      <c r="B49" s="12" t="s">
        <v>50</v>
      </c>
      <c r="C49" s="14">
        <v>3870</v>
      </c>
      <c r="D49" s="14">
        <v>1022.1</v>
      </c>
      <c r="E49" s="14">
        <v>7</v>
      </c>
      <c r="F49" s="14">
        <v>8</v>
      </c>
      <c r="G49" s="14">
        <v>0</v>
      </c>
      <c r="H49" s="14">
        <v>0</v>
      </c>
      <c r="I49" s="14">
        <v>0</v>
      </c>
      <c r="J49" s="14">
        <v>0</v>
      </c>
      <c r="K49" s="14">
        <v>13</v>
      </c>
      <c r="L49" s="14">
        <v>15.46</v>
      </c>
      <c r="M49" s="14">
        <v>-6</v>
      </c>
      <c r="N49" s="14">
        <v>-7.46</v>
      </c>
      <c r="O49" s="14">
        <v>11</v>
      </c>
      <c r="P49" s="14">
        <v>11.57</v>
      </c>
    </row>
    <row r="50" spans="1:16" ht="15" customHeight="1" x14ac:dyDescent="0.25">
      <c r="A50" s="3">
        <v>38</v>
      </c>
      <c r="B50" s="3" t="s">
        <v>51</v>
      </c>
      <c r="C50" s="4">
        <v>0</v>
      </c>
      <c r="D50" s="4">
        <v>0</v>
      </c>
      <c r="E50" s="4">
        <v>35</v>
      </c>
      <c r="F50" s="4">
        <v>37.56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35</v>
      </c>
      <c r="N50" s="4">
        <v>37.56</v>
      </c>
      <c r="O50" s="4">
        <v>0</v>
      </c>
      <c r="P50" s="4">
        <v>0</v>
      </c>
    </row>
    <row r="51" spans="1:16" s="16" customFormat="1" ht="15" customHeight="1" x14ac:dyDescent="0.25">
      <c r="A51" s="12">
        <v>39</v>
      </c>
      <c r="B51" s="12" t="s">
        <v>52</v>
      </c>
      <c r="C51" s="14">
        <v>1374</v>
      </c>
      <c r="D51" s="14">
        <v>384.12</v>
      </c>
      <c r="E51" s="14">
        <v>54</v>
      </c>
      <c r="F51" s="14">
        <v>196.27</v>
      </c>
      <c r="G51" s="14">
        <v>0</v>
      </c>
      <c r="H51" s="14">
        <v>0</v>
      </c>
      <c r="I51" s="14">
        <v>25</v>
      </c>
      <c r="J51" s="14">
        <v>99.36</v>
      </c>
      <c r="K51" s="14">
        <v>24</v>
      </c>
      <c r="L51" s="14">
        <v>98.69</v>
      </c>
      <c r="M51" s="14">
        <v>5</v>
      </c>
      <c r="N51" s="14">
        <v>-1.78</v>
      </c>
      <c r="O51" s="14">
        <v>3</v>
      </c>
      <c r="P51" s="14">
        <v>6.32</v>
      </c>
    </row>
    <row r="52" spans="1:16" ht="15" customHeight="1" x14ac:dyDescent="0.25">
      <c r="A52" s="3">
        <v>40</v>
      </c>
      <c r="B52" s="3" t="s">
        <v>53</v>
      </c>
      <c r="C52" s="4">
        <v>2010</v>
      </c>
      <c r="D52" s="4">
        <v>3589</v>
      </c>
      <c r="E52" s="4">
        <v>98</v>
      </c>
      <c r="F52" s="4">
        <v>37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98</v>
      </c>
      <c r="N52" s="4">
        <v>37</v>
      </c>
      <c r="O52" s="4">
        <v>0</v>
      </c>
      <c r="P52" s="4">
        <v>0</v>
      </c>
    </row>
    <row r="53" spans="1:16" ht="15" customHeight="1" x14ac:dyDescent="0.25">
      <c r="A53" s="3">
        <v>41</v>
      </c>
      <c r="B53" s="3" t="s">
        <v>54</v>
      </c>
      <c r="C53" s="4">
        <v>0</v>
      </c>
      <c r="D53" s="4">
        <v>0</v>
      </c>
      <c r="E53" s="4">
        <v>149771</v>
      </c>
      <c r="F53" s="4">
        <v>16841</v>
      </c>
      <c r="G53" s="4">
        <v>31224</v>
      </c>
      <c r="H53" s="4">
        <v>2728</v>
      </c>
      <c r="I53" s="4">
        <v>50179</v>
      </c>
      <c r="J53" s="4">
        <v>4450</v>
      </c>
      <c r="K53" s="4">
        <v>68368</v>
      </c>
      <c r="L53" s="4">
        <v>9661</v>
      </c>
      <c r="M53" s="4">
        <v>0</v>
      </c>
      <c r="N53" s="4">
        <v>2</v>
      </c>
      <c r="O53" s="4">
        <v>0</v>
      </c>
      <c r="P53" s="4">
        <v>0</v>
      </c>
    </row>
    <row r="54" spans="1:16" ht="15" customHeight="1" x14ac:dyDescent="0.25">
      <c r="A54" s="3">
        <v>42</v>
      </c>
      <c r="B54" s="3" t="s">
        <v>55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 ht="15" customHeight="1" x14ac:dyDescent="0.25">
      <c r="A55" s="3">
        <v>43</v>
      </c>
      <c r="B55" s="3" t="s">
        <v>56</v>
      </c>
      <c r="C55" s="4">
        <v>5977</v>
      </c>
      <c r="D55" s="4">
        <v>3269</v>
      </c>
      <c r="E55" s="4">
        <v>107</v>
      </c>
      <c r="F55" s="4">
        <v>319</v>
      </c>
      <c r="G55" s="4">
        <v>0</v>
      </c>
      <c r="H55" s="4">
        <v>0</v>
      </c>
      <c r="I55" s="4">
        <v>69</v>
      </c>
      <c r="J55" s="4">
        <v>228</v>
      </c>
      <c r="K55" s="4">
        <v>2</v>
      </c>
      <c r="L55" s="4">
        <v>6</v>
      </c>
      <c r="M55" s="4">
        <v>36</v>
      </c>
      <c r="N55" s="4">
        <v>85</v>
      </c>
      <c r="O55" s="4">
        <v>0</v>
      </c>
      <c r="P55" s="4">
        <v>0</v>
      </c>
    </row>
    <row r="56" spans="1:16" ht="15" customHeight="1" x14ac:dyDescent="0.25">
      <c r="A56" s="3">
        <v>44</v>
      </c>
      <c r="B56" s="3" t="s">
        <v>57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1:16" ht="15" customHeight="1" x14ac:dyDescent="0.25">
      <c r="A57" s="3">
        <v>45</v>
      </c>
      <c r="B57" s="3" t="s">
        <v>58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</row>
    <row r="58" spans="1:16" ht="15" customHeight="1" thickBot="1" x14ac:dyDescent="0.3">
      <c r="A58" s="18">
        <v>46</v>
      </c>
      <c r="B58" s="18" t="s">
        <v>297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</row>
    <row r="59" spans="1:16" ht="15" customHeight="1" thickBot="1" x14ac:dyDescent="0.3">
      <c r="A59" s="29"/>
      <c r="B59" s="30" t="s">
        <v>34</v>
      </c>
      <c r="C59" s="31">
        <f>SUM(C40:C58)</f>
        <v>19343</v>
      </c>
      <c r="D59" s="31">
        <f t="shared" ref="D59:P59" si="2">SUM(D40:D58)</f>
        <v>12743.85</v>
      </c>
      <c r="E59" s="31">
        <f t="shared" si="2"/>
        <v>182158</v>
      </c>
      <c r="F59" s="31">
        <f t="shared" si="2"/>
        <v>112929.48</v>
      </c>
      <c r="G59" s="31">
        <f t="shared" si="2"/>
        <v>32772</v>
      </c>
      <c r="H59" s="31">
        <f t="shared" si="2"/>
        <v>7517.5300000000007</v>
      </c>
      <c r="I59" s="31">
        <f t="shared" si="2"/>
        <v>50388</v>
      </c>
      <c r="J59" s="31">
        <f t="shared" si="2"/>
        <v>5466.6900000000005</v>
      </c>
      <c r="K59" s="31">
        <f t="shared" si="2"/>
        <v>71259</v>
      </c>
      <c r="L59" s="31">
        <f t="shared" si="2"/>
        <v>14949.66</v>
      </c>
      <c r="M59" s="31">
        <f t="shared" si="2"/>
        <v>20827</v>
      </c>
      <c r="N59" s="31">
        <f t="shared" si="2"/>
        <v>44657.740000000005</v>
      </c>
      <c r="O59" s="31">
        <f t="shared" si="2"/>
        <v>170</v>
      </c>
      <c r="P59" s="32">
        <f t="shared" si="2"/>
        <v>350.02</v>
      </c>
    </row>
    <row r="60" spans="1:16" s="16" customFormat="1" ht="15" customHeight="1" x14ac:dyDescent="0.25">
      <c r="A60" s="82">
        <v>47</v>
      </c>
      <c r="B60" s="82" t="s">
        <v>59</v>
      </c>
      <c r="C60" s="83">
        <v>571937</v>
      </c>
      <c r="D60" s="83">
        <v>62758</v>
      </c>
      <c r="E60" s="83">
        <v>46782</v>
      </c>
      <c r="F60" s="83">
        <v>22304</v>
      </c>
      <c r="G60" s="83">
        <v>26523</v>
      </c>
      <c r="H60" s="83">
        <v>13499</v>
      </c>
      <c r="I60" s="83">
        <v>6550</v>
      </c>
      <c r="J60" s="83">
        <v>3898</v>
      </c>
      <c r="K60" s="83">
        <v>11956</v>
      </c>
      <c r="L60" s="83">
        <v>4697</v>
      </c>
      <c r="M60" s="83">
        <v>1753</v>
      </c>
      <c r="N60" s="83">
        <v>210</v>
      </c>
      <c r="O60" s="83">
        <v>5406</v>
      </c>
      <c r="P60" s="83">
        <v>2505</v>
      </c>
    </row>
    <row r="61" spans="1:16" ht="15" customHeight="1" x14ac:dyDescent="0.25">
      <c r="A61" s="3">
        <v>48</v>
      </c>
      <c r="B61" s="3" t="s">
        <v>60</v>
      </c>
      <c r="C61" s="4">
        <v>544088</v>
      </c>
      <c r="D61" s="4">
        <v>74746</v>
      </c>
      <c r="E61" s="4">
        <v>56241</v>
      </c>
      <c r="F61" s="4">
        <v>39449</v>
      </c>
      <c r="G61" s="4">
        <v>28345</v>
      </c>
      <c r="H61" s="4">
        <v>26036</v>
      </c>
      <c r="I61" s="4">
        <v>3252</v>
      </c>
      <c r="J61" s="4">
        <v>1910</v>
      </c>
      <c r="K61" s="4">
        <v>14468</v>
      </c>
      <c r="L61" s="4">
        <v>4811</v>
      </c>
      <c r="M61" s="4">
        <v>10176</v>
      </c>
      <c r="N61" s="4">
        <v>6692</v>
      </c>
      <c r="O61" s="4">
        <v>16385</v>
      </c>
      <c r="P61" s="4">
        <v>7724</v>
      </c>
    </row>
    <row r="62" spans="1:16" ht="15" customHeight="1" thickBot="1" x14ac:dyDescent="0.3">
      <c r="A62" s="18">
        <v>49</v>
      </c>
      <c r="B62" s="18" t="s">
        <v>61</v>
      </c>
      <c r="C62" s="19">
        <v>523182</v>
      </c>
      <c r="D62" s="19">
        <v>78477</v>
      </c>
      <c r="E62" s="19">
        <v>46925</v>
      </c>
      <c r="F62" s="19">
        <v>38134.26</v>
      </c>
      <c r="G62" s="19">
        <v>26018</v>
      </c>
      <c r="H62" s="19">
        <v>23949.17</v>
      </c>
      <c r="I62" s="19">
        <v>6270</v>
      </c>
      <c r="J62" s="19">
        <v>2519</v>
      </c>
      <c r="K62" s="19">
        <v>4682</v>
      </c>
      <c r="L62" s="19">
        <v>2305.84</v>
      </c>
      <c r="M62" s="19">
        <v>9955</v>
      </c>
      <c r="N62" s="19">
        <v>9360.25</v>
      </c>
      <c r="O62" s="19">
        <v>2830</v>
      </c>
      <c r="P62" s="19">
        <v>1734.67</v>
      </c>
    </row>
    <row r="63" spans="1:16" ht="15" customHeight="1" thickBot="1" x14ac:dyDescent="0.3">
      <c r="A63" s="29"/>
      <c r="B63" s="30" t="s">
        <v>34</v>
      </c>
      <c r="C63" s="31">
        <f>SUM(C60:C62)</f>
        <v>1639207</v>
      </c>
      <c r="D63" s="31">
        <f t="shared" ref="D63:P63" si="3">SUM(D60:D62)</f>
        <v>215981</v>
      </c>
      <c r="E63" s="31">
        <f t="shared" si="3"/>
        <v>149948</v>
      </c>
      <c r="F63" s="31">
        <f t="shared" si="3"/>
        <v>99887.260000000009</v>
      </c>
      <c r="G63" s="31">
        <f t="shared" si="3"/>
        <v>80886</v>
      </c>
      <c r="H63" s="31">
        <f t="shared" si="3"/>
        <v>63484.17</v>
      </c>
      <c r="I63" s="31">
        <f t="shared" si="3"/>
        <v>16072</v>
      </c>
      <c r="J63" s="31">
        <f t="shared" si="3"/>
        <v>8327</v>
      </c>
      <c r="K63" s="31">
        <f t="shared" si="3"/>
        <v>31106</v>
      </c>
      <c r="L63" s="31">
        <f t="shared" si="3"/>
        <v>11813.84</v>
      </c>
      <c r="M63" s="31">
        <f t="shared" si="3"/>
        <v>21884</v>
      </c>
      <c r="N63" s="31">
        <f t="shared" si="3"/>
        <v>16262.25</v>
      </c>
      <c r="O63" s="31">
        <f t="shared" si="3"/>
        <v>24621</v>
      </c>
      <c r="P63" s="32">
        <f t="shared" si="3"/>
        <v>11963.67</v>
      </c>
    </row>
    <row r="64" spans="1:16" s="16" customFormat="1" ht="15" customHeight="1" x14ac:dyDescent="0.25">
      <c r="A64" s="82">
        <v>50</v>
      </c>
      <c r="B64" s="82" t="s">
        <v>62</v>
      </c>
      <c r="C64" s="83">
        <v>0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</row>
    <row r="65" spans="1:16" s="16" customFormat="1" ht="15" customHeight="1" thickBot="1" x14ac:dyDescent="0.3">
      <c r="A65" s="84">
        <v>51</v>
      </c>
      <c r="B65" s="84" t="s">
        <v>63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</row>
    <row r="66" spans="1:16" ht="15" customHeight="1" thickBot="1" x14ac:dyDescent="0.3">
      <c r="A66" s="29"/>
      <c r="B66" s="30" t="s">
        <v>34</v>
      </c>
      <c r="C66" s="31">
        <f>SUM(C64:C65)</f>
        <v>0</v>
      </c>
      <c r="D66" s="31">
        <f t="shared" ref="D66:P66" si="4">SUM(D64:D65)</f>
        <v>0</v>
      </c>
      <c r="E66" s="31">
        <f t="shared" si="4"/>
        <v>0</v>
      </c>
      <c r="F66" s="31">
        <f t="shared" si="4"/>
        <v>0</v>
      </c>
      <c r="G66" s="31">
        <f t="shared" si="4"/>
        <v>0</v>
      </c>
      <c r="H66" s="31">
        <f t="shared" si="4"/>
        <v>0</v>
      </c>
      <c r="I66" s="31">
        <f t="shared" si="4"/>
        <v>0</v>
      </c>
      <c r="J66" s="31">
        <f t="shared" si="4"/>
        <v>0</v>
      </c>
      <c r="K66" s="31">
        <f t="shared" si="4"/>
        <v>0</v>
      </c>
      <c r="L66" s="31">
        <f t="shared" si="4"/>
        <v>0</v>
      </c>
      <c r="M66" s="31">
        <f t="shared" si="4"/>
        <v>0</v>
      </c>
      <c r="N66" s="31">
        <f t="shared" si="4"/>
        <v>0</v>
      </c>
      <c r="O66" s="31">
        <f t="shared" si="4"/>
        <v>0</v>
      </c>
      <c r="P66" s="32">
        <f t="shared" si="4"/>
        <v>0</v>
      </c>
    </row>
    <row r="67" spans="1:16" ht="15" customHeight="1" thickBot="1" x14ac:dyDescent="0.3">
      <c r="A67" s="276" t="s">
        <v>11</v>
      </c>
      <c r="B67" s="277"/>
      <c r="C67" s="25">
        <f>C66+C63+C59+C39+C32</f>
        <v>5216652</v>
      </c>
      <c r="D67" s="25">
        <f t="shared" ref="D67:P67" si="5">D66+D63+D59+D39+D32</f>
        <v>2301715.35</v>
      </c>
      <c r="E67" s="25">
        <f t="shared" si="5"/>
        <v>1242655</v>
      </c>
      <c r="F67" s="25">
        <f t="shared" si="5"/>
        <v>1436665.72</v>
      </c>
      <c r="G67" s="25">
        <f t="shared" si="5"/>
        <v>587120</v>
      </c>
      <c r="H67" s="25">
        <f t="shared" si="5"/>
        <v>608719.38</v>
      </c>
      <c r="I67" s="25">
        <f t="shared" si="5"/>
        <v>160743</v>
      </c>
      <c r="J67" s="25">
        <f t="shared" si="5"/>
        <v>222603.76</v>
      </c>
      <c r="K67" s="25">
        <f t="shared" si="5"/>
        <v>224507</v>
      </c>
      <c r="L67" s="25">
        <f t="shared" si="5"/>
        <v>336298.34</v>
      </c>
      <c r="M67" s="25">
        <f t="shared" si="5"/>
        <v>265306</v>
      </c>
      <c r="N67" s="25">
        <f t="shared" si="5"/>
        <v>276609.38</v>
      </c>
      <c r="O67" s="25">
        <f t="shared" si="5"/>
        <v>151629</v>
      </c>
      <c r="P67" s="26">
        <f t="shared" si="5"/>
        <v>207952.36</v>
      </c>
    </row>
  </sheetData>
  <mergeCells count="16">
    <mergeCell ref="A1:P1"/>
    <mergeCell ref="A2:P2"/>
    <mergeCell ref="A4:P4"/>
    <mergeCell ref="A5:P5"/>
    <mergeCell ref="A6:P6"/>
    <mergeCell ref="A67:B67"/>
    <mergeCell ref="AC6:AP6"/>
    <mergeCell ref="A8:A9"/>
    <mergeCell ref="B8:B9"/>
    <mergeCell ref="C8:D8"/>
    <mergeCell ref="E8:F8"/>
    <mergeCell ref="G8:H8"/>
    <mergeCell ref="I8:J8"/>
    <mergeCell ref="K8:L8"/>
    <mergeCell ref="M8:N8"/>
    <mergeCell ref="O8:P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  <legacyDrawing r:id="rId3"/>
  <controls>
    <mc:AlternateContent xmlns:mc="http://schemas.openxmlformats.org/markup-compatibility/2006">
      <mc:Choice Requires="x14">
        <control shapeId="32769" r:id="rId4" name="Control 1">
          <controlPr defaultSize="0" r:id="rId5">
            <anchor moveWithCells="1">
              <from>
                <xdr:col>28</xdr:col>
                <xdr:colOff>0</xdr:colOff>
                <xdr:row>5</xdr:row>
                <xdr:rowOff>0</xdr:rowOff>
              </from>
              <to>
                <xdr:col>29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32769" r:id="rId4" name="Control 1"/>
      </mc:Fallback>
    </mc:AlternateContent>
    <mc:AlternateContent xmlns:mc="http://schemas.openxmlformats.org/markup-compatibility/2006">
      <mc:Choice Requires="x14">
        <control shapeId="32770" r:id="rId6" name="Control 2">
          <controlPr defaultSize="0" r:id="rId5">
            <anchor moveWithCells="1">
              <from>
                <xdr:col>28</xdr:col>
                <xdr:colOff>0</xdr:colOff>
                <xdr:row>39</xdr:row>
                <xdr:rowOff>0</xdr:rowOff>
              </from>
              <to>
                <xdr:col>29</xdr:col>
                <xdr:colOff>76200</xdr:colOff>
                <xdr:row>40</xdr:row>
                <xdr:rowOff>38100</xdr:rowOff>
              </to>
            </anchor>
          </controlPr>
        </control>
      </mc:Choice>
      <mc:Fallback>
        <control shapeId="32770" r:id="rId6" name="Control 2"/>
      </mc:Fallback>
    </mc:AlternateContent>
  </controls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"/>
  <dimension ref="A1:AP68"/>
  <sheetViews>
    <sheetView workbookViewId="0">
      <pane ySplit="10" topLeftCell="A56" activePane="bottomLeft" state="frozen"/>
      <selection pane="bottomLeft" activeCell="S15" sqref="S15"/>
    </sheetView>
  </sheetViews>
  <sheetFormatPr defaultRowHeight="15" x14ac:dyDescent="0.25"/>
  <cols>
    <col min="1" max="1" width="6.28515625" customWidth="1"/>
    <col min="2" max="2" width="31.140625" customWidth="1"/>
    <col min="3" max="3" width="4.28515625" bestFit="1" customWidth="1"/>
    <col min="5" max="5" width="4.28515625" bestFit="1" customWidth="1"/>
    <col min="6" max="6" width="9.28515625" customWidth="1"/>
    <col min="7" max="7" width="4.28515625" bestFit="1" customWidth="1"/>
    <col min="9" max="9" width="4.28515625" bestFit="1" customWidth="1"/>
    <col min="11" max="11" width="4.28515625" bestFit="1" customWidth="1"/>
    <col min="13" max="13" width="5" bestFit="1" customWidth="1"/>
    <col min="15" max="15" width="4.28515625" bestFit="1" customWidth="1"/>
    <col min="17" max="17" width="4.28515625" bestFit="1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</row>
    <row r="2" spans="1:42" ht="15" customHeight="1" thickBot="1" x14ac:dyDescent="0.3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</row>
    <row r="3" spans="1:42" ht="15.75" thickBot="1" x14ac:dyDescent="0.3">
      <c r="A3" s="1"/>
      <c r="R3" s="17" t="s">
        <v>358</v>
      </c>
    </row>
    <row r="4" spans="1:42" ht="15" customHeight="1" x14ac:dyDescent="0.25">
      <c r="A4" s="288" t="s">
        <v>235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</row>
    <row r="6" spans="1:42" ht="15" customHeight="1" x14ac:dyDescent="0.25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7"/>
      <c r="T6" s="7"/>
      <c r="U6" s="7"/>
      <c r="V6" s="7"/>
      <c r="W6" s="7"/>
      <c r="X6" s="7"/>
      <c r="Y6" s="7"/>
      <c r="Z6" s="7"/>
      <c r="AA6" s="7"/>
      <c r="AB6" s="7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8" spans="1:42" ht="30" customHeight="1" x14ac:dyDescent="0.25">
      <c r="A8" s="283" t="s">
        <v>6</v>
      </c>
      <c r="B8" s="283" t="s">
        <v>7</v>
      </c>
      <c r="C8" s="285" t="s">
        <v>236</v>
      </c>
      <c r="D8" s="286"/>
      <c r="E8" s="286"/>
      <c r="F8" s="286"/>
      <c r="G8" s="286"/>
      <c r="H8" s="286"/>
      <c r="I8" s="286"/>
      <c r="J8" s="286"/>
      <c r="K8" s="286"/>
      <c r="L8" s="287"/>
      <c r="M8" s="304" t="s">
        <v>237</v>
      </c>
      <c r="N8" s="305"/>
      <c r="O8" s="304" t="s">
        <v>192</v>
      </c>
      <c r="P8" s="305"/>
      <c r="Q8" s="304" t="s">
        <v>193</v>
      </c>
      <c r="R8" s="305"/>
    </row>
    <row r="9" spans="1:42" ht="15" customHeight="1" x14ac:dyDescent="0.25">
      <c r="A9" s="303"/>
      <c r="B9" s="303"/>
      <c r="C9" s="285" t="s">
        <v>194</v>
      </c>
      <c r="D9" s="287"/>
      <c r="E9" s="285" t="s">
        <v>238</v>
      </c>
      <c r="F9" s="287"/>
      <c r="G9" s="285" t="s">
        <v>196</v>
      </c>
      <c r="H9" s="287"/>
      <c r="I9" s="285" t="s">
        <v>239</v>
      </c>
      <c r="J9" s="287"/>
      <c r="K9" s="285" t="s">
        <v>198</v>
      </c>
      <c r="L9" s="287"/>
      <c r="M9" s="306"/>
      <c r="N9" s="307"/>
      <c r="O9" s="306"/>
      <c r="P9" s="307"/>
      <c r="Q9" s="306"/>
      <c r="R9" s="307"/>
    </row>
    <row r="10" spans="1:42" ht="30" x14ac:dyDescent="0.25">
      <c r="A10" s="284"/>
      <c r="B10" s="284"/>
      <c r="C10" s="2" t="s">
        <v>112</v>
      </c>
      <c r="D10" s="2" t="s">
        <v>95</v>
      </c>
      <c r="E10" s="2" t="s">
        <v>112</v>
      </c>
      <c r="F10" s="2" t="s">
        <v>95</v>
      </c>
      <c r="G10" s="2" t="s">
        <v>112</v>
      </c>
      <c r="H10" s="2" t="s">
        <v>95</v>
      </c>
      <c r="I10" s="2" t="s">
        <v>112</v>
      </c>
      <c r="J10" s="2" t="s">
        <v>95</v>
      </c>
      <c r="K10" s="2" t="s">
        <v>112</v>
      </c>
      <c r="L10" s="2" t="s">
        <v>95</v>
      </c>
      <c r="M10" s="2" t="s">
        <v>112</v>
      </c>
      <c r="N10" s="2" t="s">
        <v>95</v>
      </c>
      <c r="O10" s="2" t="s">
        <v>112</v>
      </c>
      <c r="P10" s="2" t="s">
        <v>95</v>
      </c>
      <c r="Q10" s="2" t="s">
        <v>112</v>
      </c>
      <c r="R10" s="2" t="s">
        <v>95</v>
      </c>
    </row>
    <row r="11" spans="1:42" x14ac:dyDescent="0.25">
      <c r="A11" s="5"/>
      <c r="R11" s="6"/>
    </row>
    <row r="12" spans="1:42" ht="15" customHeight="1" x14ac:dyDescent="0.25">
      <c r="A12" s="3">
        <v>1</v>
      </c>
      <c r="B12" s="3" t="s">
        <v>13</v>
      </c>
      <c r="C12" s="4">
        <v>8</v>
      </c>
      <c r="D12" s="4">
        <v>33</v>
      </c>
      <c r="E12" s="4">
        <v>6</v>
      </c>
      <c r="F12" s="4">
        <v>30</v>
      </c>
      <c r="G12" s="4">
        <v>6</v>
      </c>
      <c r="H12" s="4">
        <v>30</v>
      </c>
      <c r="I12" s="4">
        <v>2</v>
      </c>
      <c r="J12" s="4">
        <v>3</v>
      </c>
      <c r="K12" s="27">
        <f>C12-E12-I12</f>
        <v>0</v>
      </c>
      <c r="L12" s="27">
        <f>D12-F12-J12</f>
        <v>0</v>
      </c>
      <c r="M12" s="4">
        <v>33</v>
      </c>
      <c r="N12" s="4">
        <v>77</v>
      </c>
      <c r="O12" s="4">
        <v>6</v>
      </c>
      <c r="P12" s="4">
        <v>8</v>
      </c>
      <c r="Q12" s="4">
        <v>0</v>
      </c>
      <c r="R12" s="4">
        <v>0</v>
      </c>
    </row>
    <row r="13" spans="1:42" ht="15" customHeight="1" x14ac:dyDescent="0.25">
      <c r="A13" s="3">
        <v>2</v>
      </c>
      <c r="B13" s="3" t="s">
        <v>14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27">
        <f t="shared" ref="K13:K66" si="0">C13-E13-I13</f>
        <v>0</v>
      </c>
      <c r="L13" s="27">
        <f t="shared" ref="L13:L66" si="1">D13-F13-J13</f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</row>
    <row r="14" spans="1:42" ht="15" customHeight="1" x14ac:dyDescent="0.25">
      <c r="A14" s="3">
        <v>3</v>
      </c>
      <c r="B14" s="3" t="s">
        <v>15</v>
      </c>
      <c r="C14" s="4">
        <v>5</v>
      </c>
      <c r="D14" s="4">
        <v>0</v>
      </c>
      <c r="E14" s="4">
        <v>5</v>
      </c>
      <c r="F14" s="4">
        <v>207</v>
      </c>
      <c r="G14" s="4">
        <v>5</v>
      </c>
      <c r="H14" s="4">
        <v>162</v>
      </c>
      <c r="I14" s="4">
        <v>0</v>
      </c>
      <c r="J14" s="4">
        <v>0</v>
      </c>
      <c r="K14" s="27">
        <f t="shared" si="0"/>
        <v>0</v>
      </c>
      <c r="L14" s="27">
        <f t="shared" si="1"/>
        <v>-207</v>
      </c>
      <c r="M14" s="4">
        <v>68</v>
      </c>
      <c r="N14" s="4">
        <v>1328</v>
      </c>
      <c r="O14" s="4">
        <v>32</v>
      </c>
      <c r="P14" s="4">
        <v>430</v>
      </c>
      <c r="Q14" s="4">
        <v>12</v>
      </c>
      <c r="R14" s="4">
        <v>422</v>
      </c>
    </row>
    <row r="15" spans="1:42" ht="15" customHeight="1" x14ac:dyDescent="0.25">
      <c r="A15" s="3">
        <v>4</v>
      </c>
      <c r="B15" s="3" t="s">
        <v>16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27">
        <f t="shared" si="0"/>
        <v>0</v>
      </c>
      <c r="L15" s="27">
        <f t="shared" si="1"/>
        <v>0</v>
      </c>
      <c r="M15" s="4">
        <v>1302</v>
      </c>
      <c r="N15" s="4">
        <v>2682</v>
      </c>
      <c r="O15" s="4">
        <v>307</v>
      </c>
      <c r="P15" s="4">
        <v>645</v>
      </c>
      <c r="Q15" s="4">
        <v>185</v>
      </c>
      <c r="R15" s="4">
        <v>398</v>
      </c>
    </row>
    <row r="16" spans="1:42" ht="15" customHeight="1" x14ac:dyDescent="0.25">
      <c r="A16" s="3">
        <v>5</v>
      </c>
      <c r="B16" s="3" t="s">
        <v>17</v>
      </c>
      <c r="C16" s="4">
        <v>20</v>
      </c>
      <c r="D16" s="4">
        <v>625</v>
      </c>
      <c r="E16" s="4">
        <v>15</v>
      </c>
      <c r="F16" s="4">
        <v>524</v>
      </c>
      <c r="G16" s="4">
        <v>12</v>
      </c>
      <c r="H16" s="4">
        <v>421</v>
      </c>
      <c r="I16" s="4">
        <v>0</v>
      </c>
      <c r="J16" s="4">
        <v>0</v>
      </c>
      <c r="K16" s="27">
        <f t="shared" si="0"/>
        <v>5</v>
      </c>
      <c r="L16" s="27">
        <f t="shared" si="1"/>
        <v>101</v>
      </c>
      <c r="M16" s="4">
        <v>86</v>
      </c>
      <c r="N16" s="4">
        <v>982</v>
      </c>
      <c r="O16" s="4">
        <v>4</v>
      </c>
      <c r="P16" s="4">
        <v>56</v>
      </c>
      <c r="Q16" s="4">
        <v>4</v>
      </c>
      <c r="R16" s="4">
        <v>106</v>
      </c>
    </row>
    <row r="17" spans="1:18" ht="15" customHeight="1" x14ac:dyDescent="0.25">
      <c r="A17" s="3">
        <v>6</v>
      </c>
      <c r="B17" s="3" t="s">
        <v>18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27">
        <f t="shared" si="0"/>
        <v>0</v>
      </c>
      <c r="L17" s="27">
        <f t="shared" si="1"/>
        <v>0</v>
      </c>
      <c r="M17" s="4">
        <v>1</v>
      </c>
      <c r="N17" s="4">
        <v>27.86</v>
      </c>
      <c r="O17" s="4">
        <v>0</v>
      </c>
      <c r="P17" s="4">
        <v>0</v>
      </c>
      <c r="Q17" s="4">
        <v>0</v>
      </c>
      <c r="R17" s="4">
        <v>0</v>
      </c>
    </row>
    <row r="18" spans="1:18" ht="15" customHeight="1" x14ac:dyDescent="0.25">
      <c r="A18" s="3">
        <v>7</v>
      </c>
      <c r="B18" s="3" t="s">
        <v>19</v>
      </c>
      <c r="C18" s="4">
        <v>21</v>
      </c>
      <c r="D18" s="4">
        <v>301</v>
      </c>
      <c r="E18" s="4">
        <v>21</v>
      </c>
      <c r="F18" s="4">
        <v>301</v>
      </c>
      <c r="G18" s="4">
        <v>21</v>
      </c>
      <c r="H18" s="4">
        <v>291</v>
      </c>
      <c r="I18" s="4">
        <v>0</v>
      </c>
      <c r="J18" s="4">
        <v>0</v>
      </c>
      <c r="K18" s="27">
        <f t="shared" si="0"/>
        <v>0</v>
      </c>
      <c r="L18" s="27">
        <f t="shared" si="1"/>
        <v>0</v>
      </c>
      <c r="M18" s="4">
        <v>120</v>
      </c>
      <c r="N18" s="4">
        <v>767</v>
      </c>
      <c r="O18" s="4">
        <v>25</v>
      </c>
      <c r="P18" s="4">
        <v>58</v>
      </c>
      <c r="Q18" s="4">
        <v>22</v>
      </c>
      <c r="R18" s="4">
        <v>18</v>
      </c>
    </row>
    <row r="19" spans="1:18" ht="15" customHeight="1" x14ac:dyDescent="0.25">
      <c r="A19" s="3">
        <v>8</v>
      </c>
      <c r="B19" s="3" t="s">
        <v>20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27">
        <f t="shared" si="0"/>
        <v>0</v>
      </c>
      <c r="L19" s="27">
        <f t="shared" si="1"/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</row>
    <row r="20" spans="1:18" ht="15" customHeight="1" x14ac:dyDescent="0.25">
      <c r="A20" s="3">
        <v>9</v>
      </c>
      <c r="B20" s="3" t="s">
        <v>21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27">
        <f t="shared" si="0"/>
        <v>0</v>
      </c>
      <c r="L20" s="27">
        <f t="shared" si="1"/>
        <v>0</v>
      </c>
      <c r="M20" s="4">
        <v>11</v>
      </c>
      <c r="N20" s="4">
        <v>64</v>
      </c>
      <c r="O20" s="4">
        <v>1</v>
      </c>
      <c r="P20" s="4">
        <v>1</v>
      </c>
      <c r="Q20" s="4">
        <v>4</v>
      </c>
      <c r="R20" s="4">
        <v>32</v>
      </c>
    </row>
    <row r="21" spans="1:18" ht="15" customHeight="1" x14ac:dyDescent="0.25">
      <c r="A21" s="3">
        <v>10</v>
      </c>
      <c r="B21" s="3" t="s">
        <v>22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27">
        <f t="shared" si="0"/>
        <v>0</v>
      </c>
      <c r="L21" s="27">
        <f t="shared" si="1"/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</row>
    <row r="22" spans="1:18" ht="15" customHeight="1" x14ac:dyDescent="0.25">
      <c r="A22" s="3">
        <v>11</v>
      </c>
      <c r="B22" s="3" t="s">
        <v>23</v>
      </c>
      <c r="C22" s="4">
        <v>2</v>
      </c>
      <c r="D22" s="4">
        <v>10</v>
      </c>
      <c r="E22" s="4">
        <v>1</v>
      </c>
      <c r="F22" s="4">
        <v>5</v>
      </c>
      <c r="G22" s="4">
        <v>1</v>
      </c>
      <c r="H22" s="4">
        <v>5</v>
      </c>
      <c r="I22" s="4">
        <v>1</v>
      </c>
      <c r="J22" s="4">
        <v>5</v>
      </c>
      <c r="K22" s="27">
        <f t="shared" si="0"/>
        <v>0</v>
      </c>
      <c r="L22" s="27">
        <f t="shared" si="1"/>
        <v>0</v>
      </c>
      <c r="M22" s="4">
        <v>16</v>
      </c>
      <c r="N22" s="4">
        <v>75</v>
      </c>
      <c r="O22" s="4">
        <v>5</v>
      </c>
      <c r="P22" s="4">
        <v>23</v>
      </c>
      <c r="Q22" s="4">
        <v>4</v>
      </c>
      <c r="R22" s="4">
        <v>11</v>
      </c>
    </row>
    <row r="23" spans="1:18" ht="15" customHeight="1" x14ac:dyDescent="0.25">
      <c r="A23" s="3">
        <v>12</v>
      </c>
      <c r="B23" s="3" t="s">
        <v>24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27">
        <f t="shared" si="0"/>
        <v>0</v>
      </c>
      <c r="L23" s="27">
        <f t="shared" si="1"/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</row>
    <row r="24" spans="1:18" ht="15" customHeight="1" x14ac:dyDescent="0.25">
      <c r="A24" s="3">
        <v>13</v>
      </c>
      <c r="B24" s="3" t="s">
        <v>25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27">
        <f t="shared" si="0"/>
        <v>0</v>
      </c>
      <c r="L24" s="27">
        <f t="shared" si="1"/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</row>
    <row r="25" spans="1:18" ht="15" customHeight="1" x14ac:dyDescent="0.25">
      <c r="A25" s="3">
        <v>14</v>
      </c>
      <c r="B25" s="3" t="s">
        <v>26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27">
        <f t="shared" si="0"/>
        <v>0</v>
      </c>
      <c r="L25" s="27">
        <f t="shared" si="1"/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</row>
    <row r="26" spans="1:18" ht="15" customHeight="1" x14ac:dyDescent="0.25">
      <c r="A26" s="3">
        <v>15</v>
      </c>
      <c r="B26" s="3" t="s">
        <v>27</v>
      </c>
      <c r="C26" s="4">
        <v>5</v>
      </c>
      <c r="D26" s="4">
        <v>59</v>
      </c>
      <c r="E26" s="4">
        <v>5</v>
      </c>
      <c r="F26" s="4">
        <v>59</v>
      </c>
      <c r="G26" s="4">
        <v>5</v>
      </c>
      <c r="H26" s="4">
        <v>59</v>
      </c>
      <c r="I26" s="4">
        <v>0</v>
      </c>
      <c r="J26" s="4">
        <v>0</v>
      </c>
      <c r="K26" s="27">
        <f t="shared" si="0"/>
        <v>0</v>
      </c>
      <c r="L26" s="27">
        <f t="shared" si="1"/>
        <v>0</v>
      </c>
      <c r="M26" s="4">
        <v>286</v>
      </c>
      <c r="N26" s="4">
        <v>654</v>
      </c>
      <c r="O26" s="4">
        <v>71</v>
      </c>
      <c r="P26" s="4">
        <v>125</v>
      </c>
      <c r="Q26" s="4">
        <v>44</v>
      </c>
      <c r="R26" s="4">
        <v>20</v>
      </c>
    </row>
    <row r="27" spans="1:18" ht="15" customHeight="1" x14ac:dyDescent="0.25">
      <c r="A27" s="3">
        <v>16</v>
      </c>
      <c r="B27" s="3" t="s">
        <v>28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27">
        <f t="shared" si="0"/>
        <v>0</v>
      </c>
      <c r="L27" s="27">
        <f t="shared" si="1"/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</row>
    <row r="28" spans="1:18" ht="15" customHeight="1" x14ac:dyDescent="0.25">
      <c r="A28" s="3">
        <v>17</v>
      </c>
      <c r="B28" s="3" t="s">
        <v>29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27">
        <f t="shared" si="0"/>
        <v>0</v>
      </c>
      <c r="L28" s="27">
        <f t="shared" si="1"/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</row>
    <row r="29" spans="1:18" ht="15" customHeight="1" x14ac:dyDescent="0.25">
      <c r="A29" s="3">
        <v>18</v>
      </c>
      <c r="B29" s="3" t="s">
        <v>30</v>
      </c>
      <c r="C29" s="4">
        <v>7</v>
      </c>
      <c r="D29" s="4">
        <v>244.68</v>
      </c>
      <c r="E29" s="4">
        <v>6</v>
      </c>
      <c r="F29" s="4">
        <v>194.68</v>
      </c>
      <c r="G29" s="4">
        <v>6</v>
      </c>
      <c r="H29" s="4">
        <v>194.68</v>
      </c>
      <c r="I29" s="4">
        <v>0</v>
      </c>
      <c r="J29" s="4">
        <v>0</v>
      </c>
      <c r="K29" s="27">
        <f t="shared" si="0"/>
        <v>1</v>
      </c>
      <c r="L29" s="27">
        <f t="shared" si="1"/>
        <v>50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</row>
    <row r="30" spans="1:18" ht="15" customHeight="1" x14ac:dyDescent="0.25">
      <c r="A30" s="3">
        <v>19</v>
      </c>
      <c r="B30" s="3" t="s">
        <v>31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27">
        <f t="shared" si="0"/>
        <v>0</v>
      </c>
      <c r="L30" s="27">
        <f t="shared" si="1"/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</row>
    <row r="31" spans="1:18" ht="15" customHeight="1" x14ac:dyDescent="0.25">
      <c r="A31" s="3">
        <v>20</v>
      </c>
      <c r="B31" s="3" t="s">
        <v>32</v>
      </c>
      <c r="C31" s="4">
        <v>3</v>
      </c>
      <c r="D31" s="4">
        <v>217</v>
      </c>
      <c r="E31" s="4">
        <v>3</v>
      </c>
      <c r="F31" s="4">
        <v>217</v>
      </c>
      <c r="G31" s="4">
        <v>3</v>
      </c>
      <c r="H31" s="4">
        <v>217</v>
      </c>
      <c r="I31" s="4">
        <v>0</v>
      </c>
      <c r="J31" s="4">
        <v>0</v>
      </c>
      <c r="K31" s="27">
        <f t="shared" si="0"/>
        <v>0</v>
      </c>
      <c r="L31" s="27">
        <f t="shared" si="1"/>
        <v>0</v>
      </c>
      <c r="M31" s="4">
        <v>3</v>
      </c>
      <c r="N31" s="4">
        <v>210</v>
      </c>
      <c r="O31" s="4">
        <v>0</v>
      </c>
      <c r="P31" s="4">
        <v>0</v>
      </c>
      <c r="Q31" s="4">
        <v>0</v>
      </c>
      <c r="R31" s="4">
        <v>0</v>
      </c>
    </row>
    <row r="32" spans="1:18" ht="15" customHeight="1" thickBot="1" x14ac:dyDescent="0.3">
      <c r="A32" s="18">
        <v>21</v>
      </c>
      <c r="B32" s="18" t="s">
        <v>33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28">
        <f t="shared" si="0"/>
        <v>0</v>
      </c>
      <c r="L32" s="28">
        <f t="shared" si="1"/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</row>
    <row r="33" spans="1:18" ht="15" customHeight="1" thickBot="1" x14ac:dyDescent="0.3">
      <c r="A33" s="29"/>
      <c r="B33" s="30" t="s">
        <v>34</v>
      </c>
      <c r="C33" s="31">
        <f>SUM(C12:C32)</f>
        <v>71</v>
      </c>
      <c r="D33" s="31">
        <f t="shared" ref="D33:R33" si="2">SUM(D12:D32)</f>
        <v>1489.68</v>
      </c>
      <c r="E33" s="31">
        <f t="shared" si="2"/>
        <v>62</v>
      </c>
      <c r="F33" s="31">
        <f t="shared" si="2"/>
        <v>1537.68</v>
      </c>
      <c r="G33" s="31">
        <f t="shared" si="2"/>
        <v>59</v>
      </c>
      <c r="H33" s="31">
        <f t="shared" si="2"/>
        <v>1379.68</v>
      </c>
      <c r="I33" s="31">
        <f t="shared" si="2"/>
        <v>3</v>
      </c>
      <c r="J33" s="31">
        <f t="shared" si="2"/>
        <v>8</v>
      </c>
      <c r="K33" s="31">
        <f t="shared" si="2"/>
        <v>6</v>
      </c>
      <c r="L33" s="31">
        <f t="shared" si="2"/>
        <v>-56</v>
      </c>
      <c r="M33" s="31">
        <f t="shared" si="2"/>
        <v>1926</v>
      </c>
      <c r="N33" s="31">
        <f t="shared" si="2"/>
        <v>6866.86</v>
      </c>
      <c r="O33" s="31">
        <f t="shared" si="2"/>
        <v>451</v>
      </c>
      <c r="P33" s="31">
        <f t="shared" si="2"/>
        <v>1346</v>
      </c>
      <c r="Q33" s="31">
        <f t="shared" si="2"/>
        <v>275</v>
      </c>
      <c r="R33" s="32">
        <f t="shared" si="2"/>
        <v>1007</v>
      </c>
    </row>
    <row r="34" spans="1:18" ht="15" customHeight="1" x14ac:dyDescent="0.25">
      <c r="A34" s="22">
        <v>22</v>
      </c>
      <c r="B34" s="22" t="s">
        <v>35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33">
        <f t="shared" si="0"/>
        <v>0</v>
      </c>
      <c r="L34" s="33">
        <f t="shared" si="1"/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</row>
    <row r="35" spans="1:18" ht="15" customHeight="1" x14ac:dyDescent="0.25">
      <c r="A35" s="3">
        <v>23</v>
      </c>
      <c r="B35" s="3" t="s">
        <v>36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27">
        <f t="shared" si="0"/>
        <v>0</v>
      </c>
      <c r="L35" s="27">
        <f t="shared" si="1"/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</row>
    <row r="36" spans="1:18" ht="15" customHeight="1" x14ac:dyDescent="0.25">
      <c r="A36" s="3">
        <v>24</v>
      </c>
      <c r="B36" s="3" t="s">
        <v>37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27">
        <f t="shared" si="0"/>
        <v>0</v>
      </c>
      <c r="L36" s="27">
        <f t="shared" si="1"/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</row>
    <row r="37" spans="1:18" ht="15" customHeight="1" x14ac:dyDescent="0.25">
      <c r="A37" s="3">
        <v>25</v>
      </c>
      <c r="B37" s="3" t="s">
        <v>38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27">
        <f t="shared" si="0"/>
        <v>0</v>
      </c>
      <c r="L37" s="27">
        <f t="shared" si="1"/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</row>
    <row r="38" spans="1:18" ht="15" customHeight="1" x14ac:dyDescent="0.25">
      <c r="A38" s="3">
        <v>26</v>
      </c>
      <c r="B38" s="3" t="s">
        <v>39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27">
        <f t="shared" si="0"/>
        <v>0</v>
      </c>
      <c r="L38" s="27">
        <f t="shared" si="1"/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</row>
    <row r="39" spans="1:18" ht="15" customHeight="1" thickBot="1" x14ac:dyDescent="0.3">
      <c r="A39" s="18">
        <v>27</v>
      </c>
      <c r="B39" s="18" t="s">
        <v>40</v>
      </c>
      <c r="C39" s="19">
        <v>27</v>
      </c>
      <c r="D39" s="19">
        <v>414</v>
      </c>
      <c r="E39" s="19">
        <v>27</v>
      </c>
      <c r="F39" s="19">
        <v>414</v>
      </c>
      <c r="G39" s="19">
        <v>27</v>
      </c>
      <c r="H39" s="19">
        <v>414</v>
      </c>
      <c r="I39" s="19">
        <v>0</v>
      </c>
      <c r="J39" s="19">
        <v>0</v>
      </c>
      <c r="K39" s="28">
        <f t="shared" si="0"/>
        <v>0</v>
      </c>
      <c r="L39" s="28">
        <f t="shared" si="1"/>
        <v>0</v>
      </c>
      <c r="M39" s="19">
        <v>2140</v>
      </c>
      <c r="N39" s="19">
        <v>4087</v>
      </c>
      <c r="O39" s="19">
        <v>123</v>
      </c>
      <c r="P39" s="19">
        <v>246</v>
      </c>
      <c r="Q39" s="19">
        <v>34</v>
      </c>
      <c r="R39" s="19">
        <v>425</v>
      </c>
    </row>
    <row r="40" spans="1:18" ht="15" customHeight="1" thickBot="1" x14ac:dyDescent="0.3">
      <c r="A40" s="29"/>
      <c r="B40" s="30" t="s">
        <v>34</v>
      </c>
      <c r="C40" s="31">
        <f>SUM(C34:C39)</f>
        <v>27</v>
      </c>
      <c r="D40" s="31">
        <f t="shared" ref="D40:R40" si="3">SUM(D34:D39)</f>
        <v>414</v>
      </c>
      <c r="E40" s="31">
        <f t="shared" si="3"/>
        <v>27</v>
      </c>
      <c r="F40" s="31">
        <f t="shared" si="3"/>
        <v>414</v>
      </c>
      <c r="G40" s="31">
        <f t="shared" si="3"/>
        <v>27</v>
      </c>
      <c r="H40" s="31">
        <f t="shared" si="3"/>
        <v>414</v>
      </c>
      <c r="I40" s="31">
        <f t="shared" si="3"/>
        <v>0</v>
      </c>
      <c r="J40" s="31">
        <f t="shared" si="3"/>
        <v>0</v>
      </c>
      <c r="K40" s="31">
        <f t="shared" si="3"/>
        <v>0</v>
      </c>
      <c r="L40" s="31">
        <f t="shared" si="3"/>
        <v>0</v>
      </c>
      <c r="M40" s="31">
        <f t="shared" si="3"/>
        <v>2140</v>
      </c>
      <c r="N40" s="31">
        <f t="shared" si="3"/>
        <v>4087</v>
      </c>
      <c r="O40" s="31">
        <f t="shared" si="3"/>
        <v>123</v>
      </c>
      <c r="P40" s="31">
        <f t="shared" si="3"/>
        <v>246</v>
      </c>
      <c r="Q40" s="31">
        <f t="shared" si="3"/>
        <v>34</v>
      </c>
      <c r="R40" s="32">
        <f t="shared" si="3"/>
        <v>425</v>
      </c>
    </row>
    <row r="41" spans="1:18" ht="15" customHeight="1" x14ac:dyDescent="0.25">
      <c r="A41" s="22">
        <v>28</v>
      </c>
      <c r="B41" s="22" t="s">
        <v>41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33">
        <f t="shared" si="0"/>
        <v>0</v>
      </c>
      <c r="L41" s="33">
        <f t="shared" si="1"/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</row>
    <row r="42" spans="1:18" ht="15" customHeight="1" x14ac:dyDescent="0.25">
      <c r="A42" s="3">
        <v>29</v>
      </c>
      <c r="B42" s="3" t="s">
        <v>42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27">
        <f t="shared" si="0"/>
        <v>0</v>
      </c>
      <c r="L42" s="27">
        <f t="shared" si="1"/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</row>
    <row r="43" spans="1:18" ht="15" customHeight="1" x14ac:dyDescent="0.25">
      <c r="A43" s="3">
        <v>30</v>
      </c>
      <c r="B43" s="3" t="s">
        <v>43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27">
        <f t="shared" si="0"/>
        <v>0</v>
      </c>
      <c r="L43" s="27">
        <f t="shared" si="1"/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</row>
    <row r="44" spans="1:18" ht="15" customHeight="1" x14ac:dyDescent="0.25">
      <c r="A44" s="3">
        <v>31</v>
      </c>
      <c r="B44" s="3" t="s">
        <v>44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27">
        <f t="shared" si="0"/>
        <v>0</v>
      </c>
      <c r="L44" s="27">
        <f t="shared" si="1"/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</row>
    <row r="45" spans="1:18" ht="15" customHeight="1" x14ac:dyDescent="0.25">
      <c r="A45" s="3">
        <v>32</v>
      </c>
      <c r="B45" s="3" t="s">
        <v>45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27">
        <f t="shared" si="0"/>
        <v>0</v>
      </c>
      <c r="L45" s="27">
        <f t="shared" si="1"/>
        <v>0</v>
      </c>
      <c r="M45" s="4">
        <v>0</v>
      </c>
      <c r="N45" s="4">
        <v>0</v>
      </c>
      <c r="O45" s="4">
        <v>0</v>
      </c>
      <c r="P45" s="4">
        <v>0</v>
      </c>
      <c r="Q45" s="4">
        <v>1</v>
      </c>
      <c r="R45" s="4">
        <v>9</v>
      </c>
    </row>
    <row r="46" spans="1:18" ht="15" customHeight="1" x14ac:dyDescent="0.25">
      <c r="A46" s="3">
        <v>33</v>
      </c>
      <c r="B46" s="3" t="s">
        <v>46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27">
        <f t="shared" si="0"/>
        <v>0</v>
      </c>
      <c r="L46" s="27">
        <f t="shared" si="1"/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</row>
    <row r="47" spans="1:18" ht="15" customHeight="1" x14ac:dyDescent="0.25">
      <c r="A47" s="3">
        <v>34</v>
      </c>
      <c r="B47" s="3" t="s">
        <v>291</v>
      </c>
      <c r="C47" s="4"/>
      <c r="D47" s="4"/>
      <c r="E47" s="4"/>
      <c r="F47" s="4"/>
      <c r="G47" s="4"/>
      <c r="H47" s="4"/>
      <c r="I47" s="4"/>
      <c r="J47" s="4"/>
      <c r="K47" s="27">
        <f>C47-E47-I47</f>
        <v>0</v>
      </c>
      <c r="L47" s="27">
        <f t="shared" si="1"/>
        <v>0</v>
      </c>
      <c r="M47" s="4"/>
      <c r="N47" s="4"/>
      <c r="O47" s="4"/>
      <c r="P47" s="4"/>
      <c r="Q47" s="4"/>
      <c r="R47" s="4"/>
    </row>
    <row r="48" spans="1:18" ht="15" customHeight="1" x14ac:dyDescent="0.25">
      <c r="A48" s="3">
        <v>35</v>
      </c>
      <c r="B48" s="3" t="s">
        <v>48</v>
      </c>
      <c r="C48" s="4">
        <v>2</v>
      </c>
      <c r="D48" s="4">
        <v>58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27">
        <f t="shared" si="0"/>
        <v>2</v>
      </c>
      <c r="L48" s="27">
        <f t="shared" si="1"/>
        <v>58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</row>
    <row r="49" spans="1:18" ht="15" customHeight="1" x14ac:dyDescent="0.25">
      <c r="A49" s="3">
        <v>36</v>
      </c>
      <c r="B49" s="3" t="s">
        <v>49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27">
        <f t="shared" si="0"/>
        <v>0</v>
      </c>
      <c r="L49" s="27">
        <f t="shared" si="1"/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</row>
    <row r="50" spans="1:18" ht="15" customHeight="1" x14ac:dyDescent="0.25">
      <c r="A50" s="3">
        <v>37</v>
      </c>
      <c r="B50" s="3" t="s">
        <v>50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27">
        <f t="shared" si="0"/>
        <v>0</v>
      </c>
      <c r="L50" s="27">
        <f t="shared" si="1"/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</row>
    <row r="51" spans="1:18" ht="15" customHeight="1" x14ac:dyDescent="0.25">
      <c r="A51" s="3">
        <v>38</v>
      </c>
      <c r="B51" s="3" t="s">
        <v>51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27">
        <f t="shared" si="0"/>
        <v>0</v>
      </c>
      <c r="L51" s="27">
        <f t="shared" si="1"/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</row>
    <row r="52" spans="1:18" ht="15" customHeight="1" x14ac:dyDescent="0.25">
      <c r="A52" s="3">
        <v>39</v>
      </c>
      <c r="B52" s="3" t="s">
        <v>52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27">
        <f t="shared" si="0"/>
        <v>0</v>
      </c>
      <c r="L52" s="27">
        <f t="shared" si="1"/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</row>
    <row r="53" spans="1:18" ht="15" customHeight="1" x14ac:dyDescent="0.25">
      <c r="A53" s="3">
        <v>40</v>
      </c>
      <c r="B53" s="3" t="s">
        <v>53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27">
        <f t="shared" si="0"/>
        <v>0</v>
      </c>
      <c r="L53" s="27">
        <f t="shared" si="1"/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</row>
    <row r="54" spans="1:18" ht="15" customHeight="1" x14ac:dyDescent="0.25">
      <c r="A54" s="3">
        <v>41</v>
      </c>
      <c r="B54" s="3" t="s">
        <v>54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27">
        <f t="shared" si="0"/>
        <v>0</v>
      </c>
      <c r="L54" s="27">
        <f t="shared" si="1"/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</row>
    <row r="55" spans="1:18" ht="15" customHeight="1" x14ac:dyDescent="0.25">
      <c r="A55" s="3">
        <v>42</v>
      </c>
      <c r="B55" s="3" t="s">
        <v>55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27">
        <f t="shared" si="0"/>
        <v>0</v>
      </c>
      <c r="L55" s="27">
        <f t="shared" si="1"/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</row>
    <row r="56" spans="1:18" ht="15" customHeight="1" x14ac:dyDescent="0.25">
      <c r="A56" s="3">
        <v>43</v>
      </c>
      <c r="B56" s="3" t="s">
        <v>56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27">
        <f t="shared" si="0"/>
        <v>0</v>
      </c>
      <c r="L56" s="27">
        <f t="shared" si="1"/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</row>
    <row r="57" spans="1:18" ht="15" customHeight="1" x14ac:dyDescent="0.25">
      <c r="A57" s="3">
        <v>44</v>
      </c>
      <c r="B57" s="3" t="s">
        <v>57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27">
        <f t="shared" si="0"/>
        <v>0</v>
      </c>
      <c r="L57" s="27">
        <f t="shared" si="1"/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</row>
    <row r="58" spans="1:18" ht="15" customHeight="1" x14ac:dyDescent="0.25">
      <c r="A58" s="3">
        <v>45</v>
      </c>
      <c r="B58" s="3" t="s">
        <v>58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27">
        <f t="shared" si="0"/>
        <v>0</v>
      </c>
      <c r="L58" s="27">
        <f t="shared" si="1"/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</row>
    <row r="59" spans="1:18" ht="15" customHeight="1" thickBot="1" x14ac:dyDescent="0.3">
      <c r="A59" s="18">
        <v>46</v>
      </c>
      <c r="B59" s="18" t="s">
        <v>297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28">
        <f t="shared" si="0"/>
        <v>0</v>
      </c>
      <c r="L59" s="28">
        <f t="shared" si="1"/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</row>
    <row r="60" spans="1:18" ht="15" customHeight="1" thickBot="1" x14ac:dyDescent="0.3">
      <c r="A60" s="29"/>
      <c r="B60" s="95" t="s">
        <v>34</v>
      </c>
      <c r="C60" s="77">
        <f>SUM(C41:C59)</f>
        <v>2</v>
      </c>
      <c r="D60" s="31">
        <f t="shared" ref="D60:R60" si="4">SUM(D41:D59)</f>
        <v>58</v>
      </c>
      <c r="E60" s="31">
        <f t="shared" si="4"/>
        <v>0</v>
      </c>
      <c r="F60" s="31">
        <f t="shared" si="4"/>
        <v>0</v>
      </c>
      <c r="G60" s="31">
        <f t="shared" si="4"/>
        <v>0</v>
      </c>
      <c r="H60" s="31">
        <f t="shared" si="4"/>
        <v>0</v>
      </c>
      <c r="I60" s="31">
        <f t="shared" si="4"/>
        <v>0</v>
      </c>
      <c r="J60" s="31">
        <f t="shared" si="4"/>
        <v>0</v>
      </c>
      <c r="K60" s="31">
        <f t="shared" si="4"/>
        <v>2</v>
      </c>
      <c r="L60" s="31">
        <f t="shared" si="4"/>
        <v>58</v>
      </c>
      <c r="M60" s="31">
        <f t="shared" si="4"/>
        <v>0</v>
      </c>
      <c r="N60" s="31">
        <f t="shared" si="4"/>
        <v>0</v>
      </c>
      <c r="O60" s="31">
        <f t="shared" si="4"/>
        <v>0</v>
      </c>
      <c r="P60" s="31">
        <f t="shared" si="4"/>
        <v>0</v>
      </c>
      <c r="Q60" s="31">
        <f t="shared" si="4"/>
        <v>1</v>
      </c>
      <c r="R60" s="32">
        <f t="shared" si="4"/>
        <v>9</v>
      </c>
    </row>
    <row r="61" spans="1:18" ht="15" customHeight="1" x14ac:dyDescent="0.25">
      <c r="A61" s="22">
        <v>47</v>
      </c>
      <c r="B61" s="22" t="s">
        <v>59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33">
        <f t="shared" si="0"/>
        <v>0</v>
      </c>
      <c r="L61" s="33">
        <f t="shared" si="1"/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</row>
    <row r="62" spans="1:18" ht="15" customHeight="1" x14ac:dyDescent="0.25">
      <c r="A62" s="3">
        <v>48</v>
      </c>
      <c r="B62" s="3" t="s">
        <v>60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27">
        <f t="shared" si="0"/>
        <v>0</v>
      </c>
      <c r="L62" s="27">
        <f t="shared" si="1"/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</row>
    <row r="63" spans="1:18" ht="15" customHeight="1" thickBot="1" x14ac:dyDescent="0.3">
      <c r="A63" s="18">
        <v>49</v>
      </c>
      <c r="B63" s="18" t="s">
        <v>61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28">
        <f t="shared" si="0"/>
        <v>0</v>
      </c>
      <c r="L63" s="28">
        <f t="shared" si="1"/>
        <v>0</v>
      </c>
      <c r="M63" s="19">
        <v>221</v>
      </c>
      <c r="N63" s="19">
        <v>321.52</v>
      </c>
      <c r="O63" s="19">
        <v>8</v>
      </c>
      <c r="P63" s="19">
        <v>13.49</v>
      </c>
      <c r="Q63" s="19">
        <v>23</v>
      </c>
      <c r="R63" s="19">
        <v>26.3</v>
      </c>
    </row>
    <row r="64" spans="1:18" ht="15" customHeight="1" thickBot="1" x14ac:dyDescent="0.3">
      <c r="A64" s="29"/>
      <c r="B64" s="30" t="s">
        <v>34</v>
      </c>
      <c r="C64" s="31">
        <f>SUM(C61:C63)</f>
        <v>0</v>
      </c>
      <c r="D64" s="31">
        <f t="shared" ref="D64:R64" si="5">SUM(D61:D63)</f>
        <v>0</v>
      </c>
      <c r="E64" s="31">
        <f t="shared" si="5"/>
        <v>0</v>
      </c>
      <c r="F64" s="31">
        <f t="shared" si="5"/>
        <v>0</v>
      </c>
      <c r="G64" s="31">
        <f t="shared" si="5"/>
        <v>0</v>
      </c>
      <c r="H64" s="31">
        <f t="shared" si="5"/>
        <v>0</v>
      </c>
      <c r="I64" s="31">
        <f t="shared" si="5"/>
        <v>0</v>
      </c>
      <c r="J64" s="31">
        <f t="shared" si="5"/>
        <v>0</v>
      </c>
      <c r="K64" s="31">
        <f t="shared" si="5"/>
        <v>0</v>
      </c>
      <c r="L64" s="31">
        <f t="shared" si="5"/>
        <v>0</v>
      </c>
      <c r="M64" s="31">
        <f t="shared" si="5"/>
        <v>221</v>
      </c>
      <c r="N64" s="31">
        <f t="shared" si="5"/>
        <v>321.52</v>
      </c>
      <c r="O64" s="31">
        <f t="shared" si="5"/>
        <v>8</v>
      </c>
      <c r="P64" s="31">
        <f t="shared" si="5"/>
        <v>13.49</v>
      </c>
      <c r="Q64" s="31">
        <f t="shared" si="5"/>
        <v>23</v>
      </c>
      <c r="R64" s="32">
        <f t="shared" si="5"/>
        <v>26.3</v>
      </c>
    </row>
    <row r="65" spans="1:18" ht="15" customHeight="1" x14ac:dyDescent="0.25">
      <c r="A65" s="22">
        <v>50</v>
      </c>
      <c r="B65" s="22" t="s">
        <v>62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33">
        <f t="shared" si="0"/>
        <v>0</v>
      </c>
      <c r="L65" s="33">
        <f t="shared" si="1"/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</row>
    <row r="66" spans="1:18" ht="15" customHeight="1" thickBot="1" x14ac:dyDescent="0.3">
      <c r="A66" s="18">
        <v>51</v>
      </c>
      <c r="B66" s="18" t="s">
        <v>63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28">
        <f t="shared" si="0"/>
        <v>0</v>
      </c>
      <c r="L66" s="28">
        <f t="shared" si="1"/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</row>
    <row r="67" spans="1:18" ht="15" customHeight="1" thickBot="1" x14ac:dyDescent="0.3">
      <c r="A67" s="29"/>
      <c r="B67" s="30" t="s">
        <v>34</v>
      </c>
      <c r="C67" s="31">
        <f>SUM(C65:C66)</f>
        <v>0</v>
      </c>
      <c r="D67" s="31">
        <f t="shared" ref="D67:R67" si="6">SUM(D65:D66)</f>
        <v>0</v>
      </c>
      <c r="E67" s="31">
        <f t="shared" si="6"/>
        <v>0</v>
      </c>
      <c r="F67" s="31">
        <f t="shared" si="6"/>
        <v>0</v>
      </c>
      <c r="G67" s="31">
        <f t="shared" si="6"/>
        <v>0</v>
      </c>
      <c r="H67" s="31">
        <f t="shared" si="6"/>
        <v>0</v>
      </c>
      <c r="I67" s="31">
        <f t="shared" si="6"/>
        <v>0</v>
      </c>
      <c r="J67" s="31">
        <f t="shared" si="6"/>
        <v>0</v>
      </c>
      <c r="K67" s="31">
        <f t="shared" si="6"/>
        <v>0</v>
      </c>
      <c r="L67" s="31">
        <f t="shared" si="6"/>
        <v>0</v>
      </c>
      <c r="M67" s="31">
        <f t="shared" si="6"/>
        <v>0</v>
      </c>
      <c r="N67" s="31">
        <f t="shared" si="6"/>
        <v>0</v>
      </c>
      <c r="O67" s="31">
        <f t="shared" si="6"/>
        <v>0</v>
      </c>
      <c r="P67" s="31">
        <f t="shared" si="6"/>
        <v>0</v>
      </c>
      <c r="Q67" s="31">
        <f t="shared" si="6"/>
        <v>0</v>
      </c>
      <c r="R67" s="32">
        <f t="shared" si="6"/>
        <v>0</v>
      </c>
    </row>
    <row r="68" spans="1:18" ht="15" customHeight="1" thickBot="1" x14ac:dyDescent="0.3">
      <c r="A68" s="276" t="s">
        <v>11</v>
      </c>
      <c r="B68" s="277"/>
      <c r="C68" s="25">
        <f>C67+C64+C60+C40+C33</f>
        <v>100</v>
      </c>
      <c r="D68" s="25">
        <f t="shared" ref="D68:R68" si="7">D67+D64+D60+D40+D33</f>
        <v>1961.68</v>
      </c>
      <c r="E68" s="25">
        <f t="shared" si="7"/>
        <v>89</v>
      </c>
      <c r="F68" s="25">
        <f t="shared" si="7"/>
        <v>1951.68</v>
      </c>
      <c r="G68" s="25">
        <f t="shared" si="7"/>
        <v>86</v>
      </c>
      <c r="H68" s="25">
        <f t="shared" si="7"/>
        <v>1793.68</v>
      </c>
      <c r="I68" s="25">
        <f t="shared" si="7"/>
        <v>3</v>
      </c>
      <c r="J68" s="25">
        <f t="shared" si="7"/>
        <v>8</v>
      </c>
      <c r="K68" s="25">
        <f t="shared" si="7"/>
        <v>8</v>
      </c>
      <c r="L68" s="25">
        <f t="shared" si="7"/>
        <v>2</v>
      </c>
      <c r="M68" s="25">
        <f t="shared" si="7"/>
        <v>4287</v>
      </c>
      <c r="N68" s="25">
        <f t="shared" si="7"/>
        <v>11275.380000000001</v>
      </c>
      <c r="O68" s="25">
        <f t="shared" si="7"/>
        <v>582</v>
      </c>
      <c r="P68" s="25">
        <f t="shared" si="7"/>
        <v>1605.49</v>
      </c>
      <c r="Q68" s="25">
        <f t="shared" si="7"/>
        <v>333</v>
      </c>
      <c r="R68" s="26">
        <f t="shared" si="7"/>
        <v>1467.3</v>
      </c>
    </row>
  </sheetData>
  <mergeCells count="18">
    <mergeCell ref="A1:R1"/>
    <mergeCell ref="A2:R2"/>
    <mergeCell ref="A4:R4"/>
    <mergeCell ref="A5:R5"/>
    <mergeCell ref="A68:B68"/>
    <mergeCell ref="AC6:AP6"/>
    <mergeCell ref="A8:A10"/>
    <mergeCell ref="B8:B10"/>
    <mergeCell ref="C8:L8"/>
    <mergeCell ref="M8:N9"/>
    <mergeCell ref="O8:P9"/>
    <mergeCell ref="Q8:R9"/>
    <mergeCell ref="C9:D9"/>
    <mergeCell ref="E9:F9"/>
    <mergeCell ref="G9:H9"/>
    <mergeCell ref="I9:J9"/>
    <mergeCell ref="K9:L9"/>
    <mergeCell ref="A6:R6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  <legacyDrawing r:id="rId3"/>
  <controls>
    <mc:AlternateContent xmlns:mc="http://schemas.openxmlformats.org/markup-compatibility/2006">
      <mc:Choice Requires="x14">
        <control shapeId="33793" r:id="rId4" name="Control 1">
          <controlPr defaultSize="0" r:id="rId5">
            <anchor moveWithCells="1">
              <from>
                <xdr:col>28</xdr:col>
                <xdr:colOff>0</xdr:colOff>
                <xdr:row>5</xdr:row>
                <xdr:rowOff>0</xdr:rowOff>
              </from>
              <to>
                <xdr:col>29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33793" r:id="rId4" name="Control 1"/>
      </mc:Fallback>
    </mc:AlternateContent>
    <mc:AlternateContent xmlns:mc="http://schemas.openxmlformats.org/markup-compatibility/2006">
      <mc:Choice Requires="x14">
        <control shapeId="33794" r:id="rId6" name="Control 2">
          <controlPr defaultSize="0" r:id="rId5">
            <anchor moveWithCells="1">
              <from>
                <xdr:col>28</xdr:col>
                <xdr:colOff>0</xdr:colOff>
                <xdr:row>40</xdr:row>
                <xdr:rowOff>0</xdr:rowOff>
              </from>
              <to>
                <xdr:col>29</xdr:col>
                <xdr:colOff>76200</xdr:colOff>
                <xdr:row>41</xdr:row>
                <xdr:rowOff>38100</xdr:rowOff>
              </to>
            </anchor>
          </controlPr>
        </control>
      </mc:Choice>
      <mc:Fallback>
        <control shapeId="33794" r:id="rId6" name="Control 2"/>
      </mc:Fallback>
    </mc:AlternateContent>
  </controls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/>
  <dimension ref="A1:AP67"/>
  <sheetViews>
    <sheetView view="pageBreakPreview" zoomScale="60" workbookViewId="0">
      <pane ySplit="9" topLeftCell="A10" activePane="bottomLeft" state="frozen"/>
      <selection pane="bottomLeft" activeCell="Q8" sqref="Q8"/>
    </sheetView>
  </sheetViews>
  <sheetFormatPr defaultRowHeight="15" x14ac:dyDescent="0.25"/>
  <cols>
    <col min="1" max="1" width="5" customWidth="1"/>
    <col min="2" max="2" width="27.5703125" bestFit="1" customWidth="1"/>
    <col min="3" max="3" width="6" bestFit="1" customWidth="1"/>
    <col min="4" max="4" width="8.42578125" bestFit="1" customWidth="1"/>
    <col min="6" max="7" width="6" bestFit="1" customWidth="1"/>
    <col min="9" max="9" width="6" bestFit="1" customWidth="1"/>
    <col min="10" max="10" width="9.42578125" bestFit="1" customWidth="1"/>
    <col min="12" max="12" width="4.28515625" bestFit="1" customWidth="1"/>
    <col min="13" max="13" width="5.85546875" bestFit="1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</row>
    <row r="2" spans="1:42" ht="15" customHeight="1" thickBot="1" x14ac:dyDescent="0.3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42" ht="15.75" thickBot="1" x14ac:dyDescent="0.3">
      <c r="A3" s="1"/>
      <c r="N3" s="17" t="s">
        <v>359</v>
      </c>
    </row>
    <row r="4" spans="1:42" ht="15" customHeight="1" x14ac:dyDescent="0.25">
      <c r="A4" s="288" t="s">
        <v>240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</row>
    <row r="6" spans="1:42" ht="15" customHeight="1" x14ac:dyDescent="0.25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 t="s">
        <v>5</v>
      </c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8" spans="1:42" ht="75" customHeight="1" x14ac:dyDescent="0.25">
      <c r="A8" s="283" t="s">
        <v>6</v>
      </c>
      <c r="B8" s="283" t="s">
        <v>7</v>
      </c>
      <c r="C8" s="285" t="s">
        <v>241</v>
      </c>
      <c r="D8" s="286"/>
      <c r="E8" s="287"/>
      <c r="F8" s="285" t="s">
        <v>242</v>
      </c>
      <c r="G8" s="286"/>
      <c r="H8" s="287"/>
      <c r="I8" s="285" t="s">
        <v>243</v>
      </c>
      <c r="J8" s="286"/>
      <c r="K8" s="287"/>
      <c r="L8" s="285" t="s">
        <v>244</v>
      </c>
      <c r="M8" s="286"/>
      <c r="N8" s="287"/>
    </row>
    <row r="9" spans="1:42" x14ac:dyDescent="0.25">
      <c r="A9" s="284"/>
      <c r="B9" s="284"/>
      <c r="C9" s="2" t="s">
        <v>112</v>
      </c>
      <c r="D9" s="2" t="s">
        <v>245</v>
      </c>
      <c r="E9" s="2" t="s">
        <v>246</v>
      </c>
      <c r="F9" s="2" t="s">
        <v>112</v>
      </c>
      <c r="G9" s="2" t="s">
        <v>245</v>
      </c>
      <c r="H9" s="2" t="s">
        <v>246</v>
      </c>
      <c r="I9" s="2" t="s">
        <v>112</v>
      </c>
      <c r="J9" s="2" t="s">
        <v>245</v>
      </c>
      <c r="K9" s="2" t="s">
        <v>246</v>
      </c>
      <c r="L9" s="2" t="s">
        <v>112</v>
      </c>
      <c r="M9" s="2" t="s">
        <v>245</v>
      </c>
      <c r="N9" s="2" t="s">
        <v>246</v>
      </c>
    </row>
    <row r="10" spans="1:42" x14ac:dyDescent="0.25">
      <c r="A10" s="5"/>
      <c r="N10" s="6"/>
    </row>
    <row r="11" spans="1:42" ht="15" customHeight="1" x14ac:dyDescent="0.25">
      <c r="A11" s="3">
        <v>1</v>
      </c>
      <c r="B11" s="3" t="s">
        <v>13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42" ht="15" customHeight="1" x14ac:dyDescent="0.25">
      <c r="A12" s="3">
        <v>2</v>
      </c>
      <c r="B12" s="3" t="s">
        <v>14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</row>
    <row r="13" spans="1:42" ht="15" customHeight="1" x14ac:dyDescent="0.25">
      <c r="A13" s="3">
        <v>3</v>
      </c>
      <c r="B13" s="3" t="s">
        <v>15</v>
      </c>
      <c r="C13" s="4">
        <v>2011</v>
      </c>
      <c r="D13" s="4">
        <v>0</v>
      </c>
      <c r="E13" s="4">
        <v>6227</v>
      </c>
      <c r="F13" s="4">
        <v>245</v>
      </c>
      <c r="G13" s="4">
        <v>0</v>
      </c>
      <c r="H13" s="4">
        <v>3146.25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42" ht="15" customHeight="1" x14ac:dyDescent="0.25">
      <c r="A14" s="3">
        <v>4</v>
      </c>
      <c r="B14" s="3" t="s">
        <v>16</v>
      </c>
      <c r="C14" s="4">
        <v>7895</v>
      </c>
      <c r="D14" s="4">
        <v>13080</v>
      </c>
      <c r="E14" s="4">
        <v>27845</v>
      </c>
      <c r="F14" s="4">
        <v>7895</v>
      </c>
      <c r="G14" s="4">
        <v>13080</v>
      </c>
      <c r="H14" s="4">
        <v>27845</v>
      </c>
      <c r="I14" s="4">
        <v>552</v>
      </c>
      <c r="J14" s="4">
        <v>1993</v>
      </c>
      <c r="K14" s="4">
        <v>1345</v>
      </c>
      <c r="L14" s="4">
        <v>0</v>
      </c>
      <c r="M14" s="4">
        <v>0</v>
      </c>
      <c r="N14" s="4">
        <v>0</v>
      </c>
    </row>
    <row r="15" spans="1:42" ht="15" customHeight="1" x14ac:dyDescent="0.25">
      <c r="A15" s="3">
        <v>5</v>
      </c>
      <c r="B15" s="3" t="s">
        <v>17</v>
      </c>
      <c r="C15" s="4">
        <v>7239</v>
      </c>
      <c r="D15" s="4">
        <v>17375</v>
      </c>
      <c r="E15" s="4">
        <v>14578</v>
      </c>
      <c r="F15" s="4">
        <v>1132</v>
      </c>
      <c r="G15" s="4">
        <v>3019</v>
      </c>
      <c r="H15" s="4">
        <v>2478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42" ht="15" customHeight="1" x14ac:dyDescent="0.25">
      <c r="A16" s="3">
        <v>6</v>
      </c>
      <c r="B16" s="3" t="s">
        <v>18</v>
      </c>
      <c r="C16" s="4">
        <v>919</v>
      </c>
      <c r="D16" s="4">
        <v>6010</v>
      </c>
      <c r="E16" s="4">
        <v>12145</v>
      </c>
      <c r="F16" s="4">
        <v>512</v>
      </c>
      <c r="G16" s="4">
        <v>6201</v>
      </c>
      <c r="H16" s="4">
        <v>6722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ht="15" customHeight="1" x14ac:dyDescent="0.25">
      <c r="A17" s="3">
        <v>7</v>
      </c>
      <c r="B17" s="3" t="s">
        <v>19</v>
      </c>
      <c r="C17" s="4">
        <v>13457</v>
      </c>
      <c r="D17" s="4">
        <v>13538</v>
      </c>
      <c r="E17" s="4">
        <v>13355</v>
      </c>
      <c r="F17" s="4">
        <v>2345</v>
      </c>
      <c r="G17" s="4">
        <v>13499</v>
      </c>
      <c r="H17" s="4">
        <v>13589</v>
      </c>
      <c r="I17" s="4">
        <v>128</v>
      </c>
      <c r="J17" s="4">
        <v>708</v>
      </c>
      <c r="K17" s="4">
        <v>710</v>
      </c>
      <c r="L17" s="4">
        <v>0</v>
      </c>
      <c r="M17" s="4">
        <v>0</v>
      </c>
      <c r="N17" s="4">
        <v>2</v>
      </c>
    </row>
    <row r="18" spans="1:14" ht="15" customHeight="1" x14ac:dyDescent="0.25">
      <c r="A18" s="3">
        <v>8</v>
      </c>
      <c r="B18" s="3" t="s">
        <v>20</v>
      </c>
      <c r="C18" s="4">
        <v>46</v>
      </c>
      <c r="D18" s="4">
        <v>220</v>
      </c>
      <c r="E18" s="4">
        <v>199</v>
      </c>
      <c r="F18" s="4">
        <v>46</v>
      </c>
      <c r="G18" s="4">
        <v>220</v>
      </c>
      <c r="H18" s="4">
        <v>199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ht="15" customHeight="1" x14ac:dyDescent="0.25">
      <c r="A19" s="3">
        <v>9</v>
      </c>
      <c r="B19" s="3" t="s">
        <v>21</v>
      </c>
      <c r="C19" s="4">
        <v>1590</v>
      </c>
      <c r="D19" s="4">
        <v>4245</v>
      </c>
      <c r="E19" s="4">
        <v>3860</v>
      </c>
      <c r="F19" s="4">
        <v>625</v>
      </c>
      <c r="G19" s="4">
        <v>3101</v>
      </c>
      <c r="H19" s="4">
        <v>3036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ht="15" customHeight="1" x14ac:dyDescent="0.25">
      <c r="A20" s="3">
        <v>10</v>
      </c>
      <c r="B20" s="3" t="s">
        <v>22</v>
      </c>
      <c r="C20" s="4">
        <v>1108</v>
      </c>
      <c r="D20" s="4">
        <v>0</v>
      </c>
      <c r="E20" s="4">
        <v>2408</v>
      </c>
      <c r="F20" s="4">
        <v>58</v>
      </c>
      <c r="G20" s="4">
        <v>0</v>
      </c>
      <c r="H20" s="4">
        <v>666.15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4" ht="15" customHeight="1" x14ac:dyDescent="0.25">
      <c r="A21" s="3">
        <v>11</v>
      </c>
      <c r="B21" s="3" t="s">
        <v>23</v>
      </c>
      <c r="C21" s="4">
        <v>139</v>
      </c>
      <c r="D21" s="4">
        <v>308</v>
      </c>
      <c r="E21" s="4">
        <v>289</v>
      </c>
      <c r="F21" s="4">
        <v>216</v>
      </c>
      <c r="G21" s="4">
        <v>649</v>
      </c>
      <c r="H21" s="4">
        <v>543</v>
      </c>
      <c r="I21" s="4">
        <v>86</v>
      </c>
      <c r="J21" s="4">
        <v>146</v>
      </c>
      <c r="K21" s="4">
        <v>113</v>
      </c>
      <c r="L21" s="4">
        <v>0</v>
      </c>
      <c r="M21" s="4">
        <v>0</v>
      </c>
      <c r="N21" s="4">
        <v>0</v>
      </c>
    </row>
    <row r="22" spans="1:14" ht="15" customHeight="1" x14ac:dyDescent="0.25">
      <c r="A22" s="3">
        <v>12</v>
      </c>
      <c r="B22" s="3" t="s">
        <v>24</v>
      </c>
      <c r="C22" s="4">
        <v>1967</v>
      </c>
      <c r="D22" s="4">
        <v>0</v>
      </c>
      <c r="E22" s="4">
        <v>12802</v>
      </c>
      <c r="F22" s="4">
        <v>396</v>
      </c>
      <c r="G22" s="4">
        <v>0</v>
      </c>
      <c r="H22" s="4">
        <v>759.48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ht="15" customHeight="1" x14ac:dyDescent="0.25">
      <c r="A23" s="3">
        <v>13</v>
      </c>
      <c r="B23" s="3" t="s">
        <v>25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ht="15" customHeight="1" x14ac:dyDescent="0.25">
      <c r="A24" s="3">
        <v>14</v>
      </c>
      <c r="B24" s="3" t="s">
        <v>26</v>
      </c>
      <c r="C24" s="4">
        <v>1486</v>
      </c>
      <c r="D24" s="4">
        <v>1687.5</v>
      </c>
      <c r="E24" s="4">
        <v>1510</v>
      </c>
      <c r="F24" s="4">
        <v>77</v>
      </c>
      <c r="G24" s="4">
        <v>526</v>
      </c>
      <c r="H24" s="4">
        <v>347.45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 ht="15" customHeight="1" x14ac:dyDescent="0.25">
      <c r="A25" s="3">
        <v>15</v>
      </c>
      <c r="B25" s="3" t="s">
        <v>27</v>
      </c>
      <c r="C25" s="4">
        <v>3614</v>
      </c>
      <c r="D25" s="4">
        <v>18210</v>
      </c>
      <c r="E25" s="4">
        <v>16417</v>
      </c>
      <c r="F25" s="4">
        <v>3803</v>
      </c>
      <c r="G25" s="4">
        <v>12547</v>
      </c>
      <c r="H25" s="4">
        <v>13873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</row>
    <row r="26" spans="1:14" ht="15" customHeight="1" x14ac:dyDescent="0.25">
      <c r="A26" s="3">
        <v>16</v>
      </c>
      <c r="B26" s="3" t="s">
        <v>28</v>
      </c>
      <c r="C26" s="4">
        <v>230</v>
      </c>
      <c r="D26" s="4">
        <v>450</v>
      </c>
      <c r="E26" s="4">
        <v>450</v>
      </c>
      <c r="F26" s="4">
        <v>512</v>
      </c>
      <c r="G26" s="4">
        <v>1740</v>
      </c>
      <c r="H26" s="4">
        <v>1740</v>
      </c>
      <c r="I26" s="4">
        <v>9706</v>
      </c>
      <c r="J26" s="4">
        <v>24000</v>
      </c>
      <c r="K26" s="4">
        <v>24000</v>
      </c>
      <c r="L26" s="4">
        <v>0</v>
      </c>
      <c r="M26" s="4">
        <v>0</v>
      </c>
      <c r="N26" s="4">
        <v>0</v>
      </c>
    </row>
    <row r="27" spans="1:14" ht="15" customHeight="1" x14ac:dyDescent="0.25">
      <c r="A27" s="3">
        <v>17</v>
      </c>
      <c r="B27" s="3" t="s">
        <v>29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</row>
    <row r="28" spans="1:14" ht="15" customHeight="1" x14ac:dyDescent="0.25">
      <c r="A28" s="3">
        <v>18</v>
      </c>
      <c r="B28" s="3" t="s">
        <v>30</v>
      </c>
      <c r="C28" s="4">
        <v>22916</v>
      </c>
      <c r="D28" s="4">
        <v>2299.71</v>
      </c>
      <c r="E28" s="4">
        <v>31575</v>
      </c>
      <c r="F28" s="4">
        <v>2499</v>
      </c>
      <c r="G28" s="4">
        <v>5721</v>
      </c>
      <c r="H28" s="4">
        <v>2298.8200000000002</v>
      </c>
      <c r="I28" s="4">
        <v>3266</v>
      </c>
      <c r="J28" s="4">
        <v>5560.38</v>
      </c>
      <c r="K28" s="4">
        <v>5004</v>
      </c>
      <c r="L28" s="4">
        <v>1</v>
      </c>
      <c r="M28" s="4">
        <v>3</v>
      </c>
      <c r="N28" s="4">
        <v>3</v>
      </c>
    </row>
    <row r="29" spans="1:14" ht="15" customHeight="1" x14ac:dyDescent="0.25">
      <c r="A29" s="3">
        <v>19</v>
      </c>
      <c r="B29" s="3" t="s">
        <v>31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</row>
    <row r="30" spans="1:14" ht="15" customHeight="1" x14ac:dyDescent="0.25">
      <c r="A30" s="3">
        <v>20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</row>
    <row r="31" spans="1:14" ht="15" customHeight="1" thickBot="1" x14ac:dyDescent="0.3">
      <c r="A31" s="18">
        <v>21</v>
      </c>
      <c r="B31" s="18" t="s">
        <v>33</v>
      </c>
      <c r="C31" s="19">
        <v>15</v>
      </c>
      <c r="D31" s="19">
        <v>52.55</v>
      </c>
      <c r="E31" s="19">
        <v>50</v>
      </c>
      <c r="F31" s="19">
        <v>1</v>
      </c>
      <c r="G31" s="19">
        <v>10</v>
      </c>
      <c r="H31" s="19">
        <v>8.5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</row>
    <row r="32" spans="1:14" ht="15" customHeight="1" thickBot="1" x14ac:dyDescent="0.3">
      <c r="A32" s="29"/>
      <c r="B32" s="30" t="s">
        <v>34</v>
      </c>
      <c r="C32" s="31">
        <f>SUM(C11:C31)</f>
        <v>64632</v>
      </c>
      <c r="D32" s="31">
        <f t="shared" ref="D32:N32" si="0">SUM(D11:D31)</f>
        <v>77475.760000000009</v>
      </c>
      <c r="E32" s="31">
        <f t="shared" si="0"/>
        <v>143710</v>
      </c>
      <c r="F32" s="31">
        <f t="shared" si="0"/>
        <v>20362</v>
      </c>
      <c r="G32" s="31">
        <f t="shared" si="0"/>
        <v>60313</v>
      </c>
      <c r="H32" s="31">
        <f t="shared" si="0"/>
        <v>77251.650000000009</v>
      </c>
      <c r="I32" s="31">
        <f t="shared" si="0"/>
        <v>13738</v>
      </c>
      <c r="J32" s="31">
        <f t="shared" si="0"/>
        <v>32407.38</v>
      </c>
      <c r="K32" s="31">
        <f t="shared" si="0"/>
        <v>31172</v>
      </c>
      <c r="L32" s="31">
        <f t="shared" si="0"/>
        <v>1</v>
      </c>
      <c r="M32" s="31">
        <f t="shared" si="0"/>
        <v>3</v>
      </c>
      <c r="N32" s="32">
        <f t="shared" si="0"/>
        <v>5</v>
      </c>
    </row>
    <row r="33" spans="1:14" ht="15" customHeight="1" x14ac:dyDescent="0.25">
      <c r="A33" s="22">
        <v>22</v>
      </c>
      <c r="B33" s="22" t="s">
        <v>35</v>
      </c>
      <c r="C33" s="23">
        <v>6</v>
      </c>
      <c r="D33" s="23">
        <v>21</v>
      </c>
      <c r="E33" s="23">
        <v>19</v>
      </c>
      <c r="F33" s="23">
        <v>3</v>
      </c>
      <c r="G33" s="23">
        <v>16</v>
      </c>
      <c r="H33" s="23">
        <v>15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</row>
    <row r="34" spans="1:14" ht="15" customHeight="1" x14ac:dyDescent="0.25">
      <c r="A34" s="3">
        <v>23</v>
      </c>
      <c r="B34" s="3" t="s">
        <v>36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</row>
    <row r="35" spans="1:14" ht="15" customHeight="1" x14ac:dyDescent="0.25">
      <c r="A35" s="3">
        <v>24</v>
      </c>
      <c r="B35" s="3" t="s">
        <v>37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</row>
    <row r="36" spans="1:14" ht="15" customHeight="1" x14ac:dyDescent="0.25">
      <c r="A36" s="3">
        <v>25</v>
      </c>
      <c r="B36" s="3" t="s">
        <v>38</v>
      </c>
      <c r="C36" s="4">
        <v>0</v>
      </c>
      <c r="D36" s="4">
        <v>0</v>
      </c>
      <c r="E36" s="4">
        <v>0</v>
      </c>
      <c r="F36" s="4">
        <v>8</v>
      </c>
      <c r="G36" s="4">
        <v>72</v>
      </c>
      <c r="H36" s="4">
        <v>62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</row>
    <row r="37" spans="1:14" ht="15" customHeight="1" x14ac:dyDescent="0.25">
      <c r="A37" s="3">
        <v>26</v>
      </c>
      <c r="B37" s="3" t="s">
        <v>39</v>
      </c>
      <c r="C37" s="4">
        <v>61</v>
      </c>
      <c r="D37" s="4">
        <v>141</v>
      </c>
      <c r="E37" s="4">
        <v>81</v>
      </c>
      <c r="F37" s="4">
        <v>61</v>
      </c>
      <c r="G37" s="4">
        <v>141</v>
      </c>
      <c r="H37" s="4">
        <v>81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</row>
    <row r="38" spans="1:14" ht="15" customHeight="1" thickBot="1" x14ac:dyDescent="0.3">
      <c r="A38" s="18">
        <v>27</v>
      </c>
      <c r="B38" s="18" t="s">
        <v>40</v>
      </c>
      <c r="C38" s="19">
        <v>0</v>
      </c>
      <c r="D38" s="19">
        <v>0</v>
      </c>
      <c r="E38" s="19">
        <v>0</v>
      </c>
      <c r="F38" s="19">
        <v>7985</v>
      </c>
      <c r="G38" s="19">
        <v>0</v>
      </c>
      <c r="H38" s="19">
        <v>49812</v>
      </c>
      <c r="I38" s="19">
        <v>0</v>
      </c>
      <c r="J38" s="19">
        <v>0</v>
      </c>
      <c r="K38" s="19">
        <v>0</v>
      </c>
      <c r="L38" s="19">
        <v>27</v>
      </c>
      <c r="M38" s="19">
        <v>0</v>
      </c>
      <c r="N38" s="19">
        <v>0</v>
      </c>
    </row>
    <row r="39" spans="1:14" ht="15" customHeight="1" thickBot="1" x14ac:dyDescent="0.3">
      <c r="A39" s="29"/>
      <c r="B39" s="30" t="s">
        <v>34</v>
      </c>
      <c r="C39" s="31">
        <f>SUM(C33:C38)</f>
        <v>67</v>
      </c>
      <c r="D39" s="31">
        <f t="shared" ref="D39:N39" si="1">SUM(D33:D38)</f>
        <v>162</v>
      </c>
      <c r="E39" s="31">
        <f t="shared" si="1"/>
        <v>100</v>
      </c>
      <c r="F39" s="31">
        <f t="shared" si="1"/>
        <v>8057</v>
      </c>
      <c r="G39" s="31">
        <f t="shared" si="1"/>
        <v>229</v>
      </c>
      <c r="H39" s="31">
        <f t="shared" si="1"/>
        <v>49970</v>
      </c>
      <c r="I39" s="31">
        <f t="shared" si="1"/>
        <v>0</v>
      </c>
      <c r="J39" s="31">
        <f t="shared" si="1"/>
        <v>0</v>
      </c>
      <c r="K39" s="31">
        <f t="shared" si="1"/>
        <v>0</v>
      </c>
      <c r="L39" s="31">
        <f t="shared" si="1"/>
        <v>27</v>
      </c>
      <c r="M39" s="31">
        <f t="shared" si="1"/>
        <v>0</v>
      </c>
      <c r="N39" s="32">
        <f t="shared" si="1"/>
        <v>0</v>
      </c>
    </row>
    <row r="40" spans="1:14" ht="15" customHeight="1" x14ac:dyDescent="0.25">
      <c r="A40" s="22">
        <v>28</v>
      </c>
      <c r="B40" s="22" t="s">
        <v>41</v>
      </c>
      <c r="C40" s="23">
        <v>46</v>
      </c>
      <c r="D40" s="23">
        <v>0</v>
      </c>
      <c r="E40" s="23">
        <v>220.01</v>
      </c>
      <c r="F40" s="23">
        <v>10</v>
      </c>
      <c r="G40" s="23">
        <v>0</v>
      </c>
      <c r="H40" s="23">
        <v>416.84</v>
      </c>
      <c r="I40" s="23">
        <v>387</v>
      </c>
      <c r="J40" s="23">
        <v>0</v>
      </c>
      <c r="K40" s="23">
        <v>16333</v>
      </c>
      <c r="L40" s="23">
        <v>0</v>
      </c>
      <c r="M40" s="23">
        <v>0</v>
      </c>
      <c r="N40" s="23">
        <v>0</v>
      </c>
    </row>
    <row r="41" spans="1:14" ht="15" customHeight="1" x14ac:dyDescent="0.25">
      <c r="A41" s="3">
        <v>29</v>
      </c>
      <c r="B41" s="3" t="s">
        <v>42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</row>
    <row r="42" spans="1:14" ht="15" customHeight="1" x14ac:dyDescent="0.25">
      <c r="A42" s="3">
        <v>30</v>
      </c>
      <c r="B42" s="3" t="s">
        <v>43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</row>
    <row r="43" spans="1:14" ht="15" customHeight="1" x14ac:dyDescent="0.25">
      <c r="A43" s="3">
        <v>31</v>
      </c>
      <c r="B43" s="3" t="s">
        <v>44</v>
      </c>
      <c r="C43" s="4">
        <v>2240</v>
      </c>
      <c r="D43" s="4">
        <v>4619</v>
      </c>
      <c r="E43" s="4">
        <v>73891</v>
      </c>
      <c r="F43" s="4">
        <v>8</v>
      </c>
      <c r="G43" s="4">
        <v>0</v>
      </c>
      <c r="H43" s="4">
        <v>122</v>
      </c>
      <c r="I43" s="4">
        <v>0</v>
      </c>
      <c r="J43" s="4">
        <v>0</v>
      </c>
      <c r="K43" s="4">
        <v>0</v>
      </c>
      <c r="L43" s="4">
        <v>272</v>
      </c>
      <c r="M43" s="4">
        <v>0</v>
      </c>
      <c r="N43" s="4">
        <v>2167</v>
      </c>
    </row>
    <row r="44" spans="1:14" ht="15" customHeight="1" x14ac:dyDescent="0.25">
      <c r="A44" s="3">
        <v>32</v>
      </c>
      <c r="B44" s="3" t="s">
        <v>45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11916</v>
      </c>
      <c r="J44" s="4">
        <v>155345</v>
      </c>
      <c r="K44" s="4">
        <v>155345</v>
      </c>
      <c r="L44" s="4">
        <v>28</v>
      </c>
      <c r="M44" s="4">
        <v>0</v>
      </c>
      <c r="N44" s="4">
        <v>187</v>
      </c>
    </row>
    <row r="45" spans="1:14" ht="15" customHeight="1" x14ac:dyDescent="0.25">
      <c r="A45" s="3">
        <v>33</v>
      </c>
      <c r="B45" s="3" t="s">
        <v>46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</row>
    <row r="46" spans="1:14" ht="15" customHeight="1" x14ac:dyDescent="0.25">
      <c r="A46" s="3">
        <v>34</v>
      </c>
      <c r="B46" s="3" t="s">
        <v>47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</row>
    <row r="47" spans="1:14" ht="15" customHeight="1" x14ac:dyDescent="0.25">
      <c r="A47" s="3">
        <v>35</v>
      </c>
      <c r="B47" s="3" t="s">
        <v>48</v>
      </c>
      <c r="C47" s="4">
        <v>13</v>
      </c>
      <c r="D47" s="4">
        <v>72.900000000000006</v>
      </c>
      <c r="E47" s="4">
        <v>72</v>
      </c>
      <c r="F47" s="4">
        <v>10</v>
      </c>
      <c r="G47" s="4">
        <v>35</v>
      </c>
      <c r="H47" s="4">
        <v>25.31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</row>
    <row r="48" spans="1:14" ht="15" customHeight="1" x14ac:dyDescent="0.25">
      <c r="A48" s="3">
        <v>36</v>
      </c>
      <c r="B48" s="3" t="s">
        <v>49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</row>
    <row r="49" spans="1:14" ht="15" customHeight="1" x14ac:dyDescent="0.25">
      <c r="A49" s="3">
        <v>37</v>
      </c>
      <c r="B49" s="3" t="s">
        <v>50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</row>
    <row r="50" spans="1:14" ht="15" customHeight="1" x14ac:dyDescent="0.25">
      <c r="A50" s="3">
        <v>38</v>
      </c>
      <c r="B50" s="3" t="s">
        <v>51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</row>
    <row r="51" spans="1:14" ht="15" customHeight="1" x14ac:dyDescent="0.25">
      <c r="A51" s="3">
        <v>39</v>
      </c>
      <c r="B51" s="3" t="s">
        <v>52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</row>
    <row r="52" spans="1:14" ht="15" customHeight="1" x14ac:dyDescent="0.25">
      <c r="A52" s="3">
        <v>40</v>
      </c>
      <c r="B52" s="3" t="s">
        <v>53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</row>
    <row r="53" spans="1:14" ht="15" customHeight="1" x14ac:dyDescent="0.25">
      <c r="A53" s="3">
        <v>41</v>
      </c>
      <c r="B53" s="3" t="s">
        <v>54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</row>
    <row r="54" spans="1:14" ht="15" customHeight="1" x14ac:dyDescent="0.25">
      <c r="A54" s="3">
        <v>42</v>
      </c>
      <c r="B54" s="3" t="s">
        <v>55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</row>
    <row r="55" spans="1:14" ht="15" customHeight="1" x14ac:dyDescent="0.25">
      <c r="A55" s="3">
        <v>43</v>
      </c>
      <c r="B55" s="3" t="s">
        <v>56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</row>
    <row r="56" spans="1:14" ht="15" customHeight="1" x14ac:dyDescent="0.25">
      <c r="A56" s="3">
        <v>44</v>
      </c>
      <c r="B56" s="3" t="s">
        <v>57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</row>
    <row r="57" spans="1:14" ht="15" customHeight="1" x14ac:dyDescent="0.25">
      <c r="A57" s="3">
        <v>45</v>
      </c>
      <c r="B57" s="3" t="s">
        <v>58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</row>
    <row r="58" spans="1:14" ht="15" customHeight="1" thickBot="1" x14ac:dyDescent="0.3">
      <c r="A58" s="18">
        <v>46</v>
      </c>
      <c r="B58" s="18" t="s">
        <v>297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</row>
    <row r="59" spans="1:14" ht="15" customHeight="1" thickBot="1" x14ac:dyDescent="0.3">
      <c r="A59" s="29"/>
      <c r="B59" s="30" t="s">
        <v>34</v>
      </c>
      <c r="C59" s="31">
        <f>SUM(C40:C58)</f>
        <v>2299</v>
      </c>
      <c r="D59" s="31">
        <f t="shared" ref="D59:N59" si="2">SUM(D40:D58)</f>
        <v>4691.8999999999996</v>
      </c>
      <c r="E59" s="31">
        <f t="shared" si="2"/>
        <v>74183.009999999995</v>
      </c>
      <c r="F59" s="31">
        <f t="shared" si="2"/>
        <v>28</v>
      </c>
      <c r="G59" s="31">
        <f t="shared" si="2"/>
        <v>35</v>
      </c>
      <c r="H59" s="31">
        <f t="shared" si="2"/>
        <v>564.14999999999986</v>
      </c>
      <c r="I59" s="31">
        <f t="shared" si="2"/>
        <v>12303</v>
      </c>
      <c r="J59" s="31">
        <f t="shared" si="2"/>
        <v>155345</v>
      </c>
      <c r="K59" s="31">
        <f t="shared" si="2"/>
        <v>171678</v>
      </c>
      <c r="L59" s="31">
        <f t="shared" si="2"/>
        <v>300</v>
      </c>
      <c r="M59" s="31">
        <f t="shared" si="2"/>
        <v>0</v>
      </c>
      <c r="N59" s="32">
        <f t="shared" si="2"/>
        <v>2354</v>
      </c>
    </row>
    <row r="60" spans="1:14" ht="15" customHeight="1" x14ac:dyDescent="0.25">
      <c r="A60" s="22">
        <v>47</v>
      </c>
      <c r="B60" s="22" t="s">
        <v>59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</row>
    <row r="61" spans="1:14" ht="15" customHeight="1" x14ac:dyDescent="0.25">
      <c r="A61" s="3">
        <v>48</v>
      </c>
      <c r="B61" s="3" t="s">
        <v>60</v>
      </c>
      <c r="C61" s="4">
        <v>1675</v>
      </c>
      <c r="D61" s="4">
        <v>1102</v>
      </c>
      <c r="E61" s="4">
        <v>1096</v>
      </c>
      <c r="F61" s="4">
        <v>508</v>
      </c>
      <c r="G61" s="4">
        <v>804</v>
      </c>
      <c r="H61" s="4">
        <v>787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</row>
    <row r="62" spans="1:14" ht="15" customHeight="1" thickBot="1" x14ac:dyDescent="0.3">
      <c r="A62" s="18">
        <v>49</v>
      </c>
      <c r="B62" s="18" t="s">
        <v>61</v>
      </c>
      <c r="C62" s="19">
        <v>1621</v>
      </c>
      <c r="D62" s="19">
        <v>1001.12</v>
      </c>
      <c r="E62" s="19">
        <v>1003</v>
      </c>
      <c r="F62" s="19">
        <v>67</v>
      </c>
      <c r="G62" s="19">
        <v>196</v>
      </c>
      <c r="H62" s="19">
        <v>209.4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</row>
    <row r="63" spans="1:14" ht="15" customHeight="1" thickBot="1" x14ac:dyDescent="0.3">
      <c r="A63" s="29"/>
      <c r="B63" s="30" t="s">
        <v>34</v>
      </c>
      <c r="C63" s="31">
        <f>SUM(C60:C62)</f>
        <v>3296</v>
      </c>
      <c r="D63" s="31">
        <f t="shared" ref="D63:N63" si="3">SUM(D60:D62)</f>
        <v>2103.12</v>
      </c>
      <c r="E63" s="31">
        <f t="shared" si="3"/>
        <v>2099</v>
      </c>
      <c r="F63" s="31">
        <f t="shared" si="3"/>
        <v>575</v>
      </c>
      <c r="G63" s="31">
        <f t="shared" si="3"/>
        <v>1000</v>
      </c>
      <c r="H63" s="31">
        <f t="shared" si="3"/>
        <v>996.4</v>
      </c>
      <c r="I63" s="31">
        <f t="shared" si="3"/>
        <v>0</v>
      </c>
      <c r="J63" s="31">
        <f t="shared" si="3"/>
        <v>0</v>
      </c>
      <c r="K63" s="31">
        <f t="shared" si="3"/>
        <v>0</v>
      </c>
      <c r="L63" s="31">
        <f t="shared" si="3"/>
        <v>0</v>
      </c>
      <c r="M63" s="31">
        <f t="shared" si="3"/>
        <v>0</v>
      </c>
      <c r="N63" s="32">
        <f t="shared" si="3"/>
        <v>0</v>
      </c>
    </row>
    <row r="64" spans="1:14" ht="15" customHeight="1" x14ac:dyDescent="0.25">
      <c r="A64" s="22">
        <v>50</v>
      </c>
      <c r="B64" s="22" t="s">
        <v>62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</row>
    <row r="65" spans="1:14" ht="15" customHeight="1" thickBot="1" x14ac:dyDescent="0.3">
      <c r="A65" s="18">
        <v>51</v>
      </c>
      <c r="B65" s="18" t="s">
        <v>63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</row>
    <row r="66" spans="1:14" ht="15" customHeight="1" thickBot="1" x14ac:dyDescent="0.3">
      <c r="A66" s="29"/>
      <c r="B66" s="30" t="s">
        <v>34</v>
      </c>
      <c r="C66" s="31">
        <f>SUM(C64:C65)</f>
        <v>0</v>
      </c>
      <c r="D66" s="31">
        <f t="shared" ref="D66:N66" si="4">SUM(D64:D65)</f>
        <v>0</v>
      </c>
      <c r="E66" s="31">
        <f t="shared" si="4"/>
        <v>0</v>
      </c>
      <c r="F66" s="31">
        <f t="shared" si="4"/>
        <v>0</v>
      </c>
      <c r="G66" s="31">
        <f t="shared" si="4"/>
        <v>0</v>
      </c>
      <c r="H66" s="31">
        <f t="shared" si="4"/>
        <v>0</v>
      </c>
      <c r="I66" s="31">
        <f t="shared" si="4"/>
        <v>0</v>
      </c>
      <c r="J66" s="31">
        <f t="shared" si="4"/>
        <v>0</v>
      </c>
      <c r="K66" s="31">
        <f t="shared" si="4"/>
        <v>0</v>
      </c>
      <c r="L66" s="31">
        <f t="shared" si="4"/>
        <v>0</v>
      </c>
      <c r="M66" s="31">
        <f t="shared" si="4"/>
        <v>0</v>
      </c>
      <c r="N66" s="32">
        <f t="shared" si="4"/>
        <v>0</v>
      </c>
    </row>
    <row r="67" spans="1:14" ht="15" customHeight="1" thickBot="1" x14ac:dyDescent="0.3">
      <c r="A67" s="276" t="s">
        <v>11</v>
      </c>
      <c r="B67" s="277"/>
      <c r="C67" s="25">
        <f>C66+C63+C59+C39+C32</f>
        <v>70294</v>
      </c>
      <c r="D67" s="25">
        <f t="shared" ref="D67:N67" si="5">D66+D63+D59+D39+D32</f>
        <v>84432.780000000013</v>
      </c>
      <c r="E67" s="25">
        <f t="shared" si="5"/>
        <v>220092.01</v>
      </c>
      <c r="F67" s="25">
        <f t="shared" si="5"/>
        <v>29022</v>
      </c>
      <c r="G67" s="25">
        <f t="shared" si="5"/>
        <v>61577</v>
      </c>
      <c r="H67" s="25">
        <f t="shared" si="5"/>
        <v>128782.20000000001</v>
      </c>
      <c r="I67" s="25">
        <f t="shared" si="5"/>
        <v>26041</v>
      </c>
      <c r="J67" s="25">
        <f t="shared" si="5"/>
        <v>187752.38</v>
      </c>
      <c r="K67" s="25">
        <f t="shared" si="5"/>
        <v>202850</v>
      </c>
      <c r="L67" s="25">
        <f t="shared" si="5"/>
        <v>328</v>
      </c>
      <c r="M67" s="25">
        <f t="shared" si="5"/>
        <v>3</v>
      </c>
      <c r="N67" s="26">
        <f t="shared" si="5"/>
        <v>2359</v>
      </c>
    </row>
  </sheetData>
  <mergeCells count="14">
    <mergeCell ref="A1:N1"/>
    <mergeCell ref="A2:N2"/>
    <mergeCell ref="A4:N4"/>
    <mergeCell ref="A5:N5"/>
    <mergeCell ref="A6:N6"/>
    <mergeCell ref="A67:B67"/>
    <mergeCell ref="AC6:AP6"/>
    <mergeCell ref="A8:A9"/>
    <mergeCell ref="B8:B9"/>
    <mergeCell ref="C8:E8"/>
    <mergeCell ref="F8:H8"/>
    <mergeCell ref="I8:K8"/>
    <mergeCell ref="L8:N8"/>
    <mergeCell ref="O6:AB6"/>
  </mergeCells>
  <pageMargins left="0.7" right="0.7" top="0.75" bottom="0.75" header="0.3" footer="0.3"/>
  <pageSetup scale="66" orientation="portrait" r:id="rId1"/>
  <colBreaks count="1" manualBreakCount="1">
    <brk id="14" max="1048575" man="1"/>
  </colBreaks>
  <drawing r:id="rId2"/>
  <legacyDrawing r:id="rId3"/>
  <controls>
    <mc:AlternateContent xmlns:mc="http://schemas.openxmlformats.org/markup-compatibility/2006">
      <mc:Choice Requires="x14">
        <control shapeId="34817" r:id="rId4" name="Control 1">
          <controlPr defaultSize="0" autoPict="0" r:id="rId5">
            <anchor moveWithCells="1">
              <from>
                <xdr:col>29</xdr:col>
                <xdr:colOff>457200</xdr:colOff>
                <xdr:row>4</xdr:row>
                <xdr:rowOff>104775</xdr:rowOff>
              </from>
              <to>
                <xdr:col>30</xdr:col>
                <xdr:colOff>76200</xdr:colOff>
                <xdr:row>5</xdr:row>
                <xdr:rowOff>142875</xdr:rowOff>
              </to>
            </anchor>
          </controlPr>
        </control>
      </mc:Choice>
      <mc:Fallback>
        <control shapeId="34817" r:id="rId4" name="Control 1"/>
      </mc:Fallback>
    </mc:AlternateContent>
    <mc:AlternateContent xmlns:mc="http://schemas.openxmlformats.org/markup-compatibility/2006">
      <mc:Choice Requires="x14">
        <control shapeId="34818" r:id="rId6" name="Control 2">
          <controlPr defaultSize="0" autoPict="0" r:id="rId5">
            <anchor moveWithCells="1">
              <from>
                <xdr:col>29</xdr:col>
                <xdr:colOff>457200</xdr:colOff>
                <xdr:row>38</xdr:row>
                <xdr:rowOff>104775</xdr:rowOff>
              </from>
              <to>
                <xdr:col>30</xdr:col>
                <xdr:colOff>76200</xdr:colOff>
                <xdr:row>39</xdr:row>
                <xdr:rowOff>142875</xdr:rowOff>
              </to>
            </anchor>
          </controlPr>
        </control>
      </mc:Choice>
      <mc:Fallback>
        <control shapeId="34818" r:id="rId6" name="Control 2"/>
      </mc:Fallback>
    </mc:AlternateContent>
  </controls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/>
  <dimension ref="A1:AP66"/>
  <sheetViews>
    <sheetView view="pageBreakPreview" zoomScale="60" workbookViewId="0">
      <pane ySplit="8" topLeftCell="A9" activePane="bottomLeft" state="frozen"/>
      <selection pane="bottomLeft" activeCell="K53" sqref="K53"/>
    </sheetView>
  </sheetViews>
  <sheetFormatPr defaultRowHeight="15" x14ac:dyDescent="0.25"/>
  <cols>
    <col min="1" max="1" width="5.28515625" customWidth="1"/>
    <col min="2" max="2" width="32.140625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7"/>
      <c r="I1" s="7"/>
      <c r="J1" s="7"/>
      <c r="K1" s="7"/>
      <c r="L1" s="7"/>
      <c r="M1" s="7"/>
      <c r="N1" s="7"/>
    </row>
    <row r="2" spans="1:42" ht="15" customHeight="1" x14ac:dyDescent="0.25">
      <c r="A2" s="280" t="s">
        <v>1</v>
      </c>
      <c r="B2" s="280"/>
      <c r="C2" s="280"/>
      <c r="D2" s="280"/>
      <c r="E2" s="280"/>
      <c r="F2" s="280"/>
      <c r="G2" s="280"/>
      <c r="H2" s="7"/>
      <c r="I2" s="7"/>
      <c r="J2" s="7"/>
      <c r="K2" s="7"/>
      <c r="L2" s="7"/>
      <c r="M2" s="7"/>
      <c r="N2" s="7"/>
    </row>
    <row r="3" spans="1:42" x14ac:dyDescent="0.25">
      <c r="A3" s="1"/>
    </row>
    <row r="4" spans="1:42" ht="15" customHeight="1" x14ac:dyDescent="0.25">
      <c r="A4" s="288" t="s">
        <v>247</v>
      </c>
      <c r="B4" s="288"/>
      <c r="C4" s="288"/>
      <c r="D4" s="288"/>
      <c r="E4" s="288"/>
      <c r="F4" s="288"/>
      <c r="G4" s="288"/>
      <c r="H4" s="8"/>
      <c r="I4" s="8"/>
      <c r="J4" s="8"/>
      <c r="K4" s="8"/>
      <c r="L4" s="8"/>
      <c r="M4" s="8"/>
      <c r="N4" s="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9"/>
      <c r="I5" s="9"/>
      <c r="J5" s="9"/>
      <c r="K5" s="9"/>
      <c r="L5" s="9"/>
      <c r="M5" s="9"/>
      <c r="N5" s="9"/>
    </row>
    <row r="6" spans="1:42" ht="15" customHeight="1" thickBot="1" x14ac:dyDescent="0.3">
      <c r="A6" s="279" t="s">
        <v>4</v>
      </c>
      <c r="B6" s="279"/>
      <c r="C6" s="279"/>
      <c r="D6" s="279"/>
      <c r="E6" s="279"/>
      <c r="F6" s="279"/>
      <c r="G6" s="279"/>
      <c r="H6" s="7"/>
      <c r="I6" s="7"/>
      <c r="J6" s="7"/>
      <c r="K6" s="7"/>
      <c r="L6" s="7"/>
      <c r="M6" s="7"/>
      <c r="N6" s="7"/>
      <c r="O6" s="279" t="s">
        <v>5</v>
      </c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7" spans="1:42" ht="15.75" thickBot="1" x14ac:dyDescent="0.3">
      <c r="G7" s="17" t="s">
        <v>360</v>
      </c>
    </row>
    <row r="8" spans="1:42" ht="45" x14ac:dyDescent="0.25">
      <c r="A8" s="2" t="s">
        <v>248</v>
      </c>
      <c r="B8" s="2" t="s">
        <v>249</v>
      </c>
      <c r="C8" s="2" t="s">
        <v>250</v>
      </c>
      <c r="D8" s="2" t="s">
        <v>251</v>
      </c>
      <c r="E8" s="2" t="s">
        <v>252</v>
      </c>
      <c r="F8" s="2" t="s">
        <v>253</v>
      </c>
      <c r="G8" s="2" t="s">
        <v>254</v>
      </c>
    </row>
    <row r="9" spans="1:42" x14ac:dyDescent="0.25">
      <c r="A9" s="5"/>
      <c r="G9" s="6"/>
    </row>
    <row r="10" spans="1:42" ht="15" customHeight="1" x14ac:dyDescent="0.25">
      <c r="A10" s="3">
        <v>1</v>
      </c>
      <c r="B10" s="3" t="s">
        <v>13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42" ht="15" customHeight="1" x14ac:dyDescent="0.25">
      <c r="A11" s="3">
        <v>2</v>
      </c>
      <c r="B11" s="3" t="s">
        <v>14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42" ht="15" customHeight="1" x14ac:dyDescent="0.25">
      <c r="A12" s="3">
        <v>3</v>
      </c>
      <c r="B12" s="3" t="s">
        <v>15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42" ht="15" customHeight="1" x14ac:dyDescent="0.25">
      <c r="A13" s="3">
        <v>4</v>
      </c>
      <c r="B13" s="3" t="s">
        <v>16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42" ht="15" customHeight="1" x14ac:dyDescent="0.25">
      <c r="A14" s="3">
        <v>5</v>
      </c>
      <c r="B14" s="3" t="s">
        <v>17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42" ht="15" customHeight="1" x14ac:dyDescent="0.25">
      <c r="A15" s="3">
        <v>6</v>
      </c>
      <c r="B15" s="3" t="s">
        <v>18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42" ht="15" customHeight="1" x14ac:dyDescent="0.25">
      <c r="A16" s="3">
        <v>7</v>
      </c>
      <c r="B16" s="3" t="s">
        <v>19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ht="15" customHeight="1" x14ac:dyDescent="0.25">
      <c r="A17" s="3">
        <v>8</v>
      </c>
      <c r="B17" s="3" t="s">
        <v>20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ht="15" customHeight="1" x14ac:dyDescent="0.25">
      <c r="A18" s="3">
        <v>9</v>
      </c>
      <c r="B18" s="3" t="s">
        <v>21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ht="15" customHeight="1" x14ac:dyDescent="0.25">
      <c r="A19" s="3">
        <v>10</v>
      </c>
      <c r="B19" s="3" t="s">
        <v>22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ht="15" customHeight="1" x14ac:dyDescent="0.25">
      <c r="A20" s="3">
        <v>11</v>
      </c>
      <c r="B20" s="3" t="s">
        <v>23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ht="15" customHeight="1" x14ac:dyDescent="0.25">
      <c r="A21" s="3">
        <v>12</v>
      </c>
      <c r="B21" s="3" t="s">
        <v>24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ht="15" customHeight="1" x14ac:dyDescent="0.25">
      <c r="A22" s="3">
        <v>13</v>
      </c>
      <c r="B22" s="3" t="s">
        <v>25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ht="15" customHeight="1" x14ac:dyDescent="0.25">
      <c r="A23" s="3">
        <v>14</v>
      </c>
      <c r="B23" s="3" t="s">
        <v>26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ht="15" customHeight="1" x14ac:dyDescent="0.25">
      <c r="A24" s="3">
        <v>15</v>
      </c>
      <c r="B24" s="3" t="s">
        <v>27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ht="15" customHeight="1" x14ac:dyDescent="0.25">
      <c r="A25" s="3">
        <v>16</v>
      </c>
      <c r="B25" s="3" t="s">
        <v>28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ht="15" customHeight="1" x14ac:dyDescent="0.25">
      <c r="A26" s="3">
        <v>17</v>
      </c>
      <c r="B26" s="3" t="s">
        <v>29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ht="15" customHeight="1" x14ac:dyDescent="0.25">
      <c r="A27" s="3">
        <v>18</v>
      </c>
      <c r="B27" s="3" t="s">
        <v>30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15" customHeight="1" x14ac:dyDescent="0.25">
      <c r="A28" s="3">
        <v>19</v>
      </c>
      <c r="B28" s="3" t="s">
        <v>31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ht="15" customHeight="1" x14ac:dyDescent="0.25">
      <c r="A29" s="3">
        <v>20</v>
      </c>
      <c r="B29" s="3" t="s">
        <v>32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ht="15" customHeight="1" thickBot="1" x14ac:dyDescent="0.3">
      <c r="A30" s="18">
        <v>21</v>
      </c>
      <c r="B30" s="18" t="s">
        <v>33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ht="15" customHeight="1" thickBot="1" x14ac:dyDescent="0.3">
      <c r="A31" s="29"/>
      <c r="B31" s="30" t="s">
        <v>34</v>
      </c>
      <c r="C31" s="31">
        <f>SUM(C10:C30)</f>
        <v>0</v>
      </c>
      <c r="D31" s="31">
        <f t="shared" ref="D31:G31" si="0">SUM(D10:D30)</f>
        <v>0</v>
      </c>
      <c r="E31" s="31">
        <f t="shared" si="0"/>
        <v>0</v>
      </c>
      <c r="F31" s="31">
        <f t="shared" si="0"/>
        <v>0</v>
      </c>
      <c r="G31" s="32">
        <f t="shared" si="0"/>
        <v>0</v>
      </c>
    </row>
    <row r="32" spans="1:7" ht="15" customHeight="1" x14ac:dyDescent="0.25">
      <c r="A32" s="22">
        <v>22</v>
      </c>
      <c r="B32" s="22" t="s">
        <v>35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</row>
    <row r="33" spans="1:7" ht="15" customHeight="1" x14ac:dyDescent="0.25">
      <c r="A33" s="3">
        <v>23</v>
      </c>
      <c r="B33" s="3" t="s">
        <v>36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ht="15" customHeight="1" x14ac:dyDescent="0.25">
      <c r="A34" s="3">
        <v>24</v>
      </c>
      <c r="B34" s="3" t="s">
        <v>37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ht="15" customHeight="1" x14ac:dyDescent="0.25">
      <c r="A35" s="3">
        <v>25</v>
      </c>
      <c r="B35" s="3" t="s">
        <v>38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ht="15" customHeight="1" x14ac:dyDescent="0.25">
      <c r="A36" s="3">
        <v>26</v>
      </c>
      <c r="B36" s="3" t="s">
        <v>39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ht="15" customHeight="1" thickBot="1" x14ac:dyDescent="0.3">
      <c r="A37" s="18">
        <v>27</v>
      </c>
      <c r="B37" s="18" t="s">
        <v>40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</row>
    <row r="38" spans="1:7" ht="15" customHeight="1" thickBot="1" x14ac:dyDescent="0.3">
      <c r="A38" s="29"/>
      <c r="B38" s="30" t="s">
        <v>34</v>
      </c>
      <c r="C38" s="31">
        <f>SUM(C32:C37)</f>
        <v>0</v>
      </c>
      <c r="D38" s="31">
        <f t="shared" ref="D38:G38" si="1">SUM(D32:D37)</f>
        <v>0</v>
      </c>
      <c r="E38" s="31">
        <f t="shared" si="1"/>
        <v>0</v>
      </c>
      <c r="F38" s="31">
        <f t="shared" si="1"/>
        <v>0</v>
      </c>
      <c r="G38" s="32">
        <f t="shared" si="1"/>
        <v>0</v>
      </c>
    </row>
    <row r="39" spans="1:7" ht="15" customHeight="1" x14ac:dyDescent="0.25">
      <c r="A39" s="22">
        <v>28</v>
      </c>
      <c r="B39" s="22" t="s">
        <v>41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</row>
    <row r="40" spans="1:7" ht="15" customHeight="1" x14ac:dyDescent="0.25">
      <c r="A40" s="3">
        <v>29</v>
      </c>
      <c r="B40" s="3" t="s">
        <v>42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ht="15" customHeight="1" x14ac:dyDescent="0.25">
      <c r="A41" s="3">
        <v>30</v>
      </c>
      <c r="B41" s="3" t="s">
        <v>43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ht="15" customHeight="1" x14ac:dyDescent="0.25">
      <c r="A42" s="3">
        <v>31</v>
      </c>
      <c r="B42" s="3" t="s">
        <v>44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ht="15" customHeight="1" x14ac:dyDescent="0.25">
      <c r="A43" s="3">
        <v>32</v>
      </c>
      <c r="B43" s="3" t="s">
        <v>45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ht="15" customHeight="1" x14ac:dyDescent="0.25">
      <c r="A44" s="3">
        <v>33</v>
      </c>
      <c r="B44" s="3" t="s">
        <v>46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ht="15" customHeight="1" x14ac:dyDescent="0.25">
      <c r="A45" s="3">
        <v>34</v>
      </c>
      <c r="B45" s="3" t="s">
        <v>292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ht="15" customHeight="1" x14ac:dyDescent="0.25">
      <c r="A46" s="3">
        <v>35</v>
      </c>
      <c r="B46" s="3" t="s">
        <v>48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ht="15" customHeight="1" x14ac:dyDescent="0.25">
      <c r="A47" s="3">
        <v>36</v>
      </c>
      <c r="B47" s="3" t="s">
        <v>49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15" customHeight="1" x14ac:dyDescent="0.25">
      <c r="A48" s="3">
        <v>37</v>
      </c>
      <c r="B48" s="3" t="s">
        <v>50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ht="15" customHeight="1" x14ac:dyDescent="0.25">
      <c r="A49" s="3">
        <v>38</v>
      </c>
      <c r="B49" s="3" t="s">
        <v>51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ht="15" customHeight="1" x14ac:dyDescent="0.25">
      <c r="A50" s="3">
        <v>39</v>
      </c>
      <c r="B50" s="3" t="s">
        <v>52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ht="15" customHeight="1" x14ac:dyDescent="0.25">
      <c r="A51" s="3">
        <v>40</v>
      </c>
      <c r="B51" s="3" t="s">
        <v>53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ht="15" customHeight="1" x14ac:dyDescent="0.25">
      <c r="A52" s="3">
        <v>41</v>
      </c>
      <c r="B52" s="3" t="s">
        <v>54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ht="15" customHeight="1" x14ac:dyDescent="0.25">
      <c r="A53" s="3">
        <v>42</v>
      </c>
      <c r="B53" s="3" t="s">
        <v>55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5" customHeight="1" x14ac:dyDescent="0.25">
      <c r="A54" s="3">
        <v>43</v>
      </c>
      <c r="B54" s="3" t="s">
        <v>56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ht="15" customHeight="1" x14ac:dyDescent="0.25">
      <c r="A55" s="3">
        <v>44</v>
      </c>
      <c r="B55" s="3" t="s">
        <v>57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ht="15" customHeight="1" x14ac:dyDescent="0.25">
      <c r="A56" s="3">
        <v>45</v>
      </c>
      <c r="B56" s="3" t="s">
        <v>58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ht="15" customHeight="1" thickBot="1" x14ac:dyDescent="0.3">
      <c r="A57" s="18">
        <v>46</v>
      </c>
      <c r="B57" s="18" t="s">
        <v>297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</row>
    <row r="58" spans="1:7" ht="15" customHeight="1" thickBot="1" x14ac:dyDescent="0.3">
      <c r="A58" s="29"/>
      <c r="B58" s="30" t="s">
        <v>34</v>
      </c>
      <c r="C58" s="31">
        <f>SUM(C39:C57)</f>
        <v>0</v>
      </c>
      <c r="D58" s="31">
        <f t="shared" ref="D58:G58" si="2">SUM(D39:D57)</f>
        <v>0</v>
      </c>
      <c r="E58" s="31">
        <f t="shared" si="2"/>
        <v>0</v>
      </c>
      <c r="F58" s="31">
        <f t="shared" si="2"/>
        <v>0</v>
      </c>
      <c r="G58" s="32">
        <f t="shared" si="2"/>
        <v>0</v>
      </c>
    </row>
    <row r="59" spans="1:7" ht="15" customHeight="1" x14ac:dyDescent="0.25">
      <c r="A59" s="22">
        <v>47</v>
      </c>
      <c r="B59" s="22" t="s">
        <v>59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</row>
    <row r="60" spans="1:7" ht="15" customHeight="1" x14ac:dyDescent="0.25">
      <c r="A60" s="3">
        <v>48</v>
      </c>
      <c r="B60" s="3" t="s">
        <v>60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ht="15" customHeight="1" thickBot="1" x14ac:dyDescent="0.3">
      <c r="A61" s="18">
        <v>49</v>
      </c>
      <c r="B61" s="18" t="s">
        <v>61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</row>
    <row r="62" spans="1:7" ht="15" customHeight="1" thickBot="1" x14ac:dyDescent="0.3">
      <c r="A62" s="29"/>
      <c r="B62" s="30" t="s">
        <v>34</v>
      </c>
      <c r="C62" s="31">
        <f>SUM(C59:C61)</f>
        <v>0</v>
      </c>
      <c r="D62" s="31">
        <f t="shared" ref="D62:G62" si="3">SUM(D59:D61)</f>
        <v>0</v>
      </c>
      <c r="E62" s="31">
        <f t="shared" si="3"/>
        <v>0</v>
      </c>
      <c r="F62" s="31">
        <f t="shared" si="3"/>
        <v>0</v>
      </c>
      <c r="G62" s="32">
        <f t="shared" si="3"/>
        <v>0</v>
      </c>
    </row>
    <row r="63" spans="1:7" ht="15" customHeight="1" x14ac:dyDescent="0.25">
      <c r="A63" s="22">
        <v>50</v>
      </c>
      <c r="B63" s="22" t="s">
        <v>62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</row>
    <row r="64" spans="1:7" ht="15" customHeight="1" thickBot="1" x14ac:dyDescent="0.3">
      <c r="A64" s="18">
        <v>51</v>
      </c>
      <c r="B64" s="18" t="s">
        <v>63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</row>
    <row r="65" spans="1:7" ht="15" customHeight="1" thickBot="1" x14ac:dyDescent="0.3">
      <c r="A65" s="29"/>
      <c r="B65" s="30" t="s">
        <v>34</v>
      </c>
      <c r="C65" s="31">
        <f>SUM(C63:C64)</f>
        <v>0</v>
      </c>
      <c r="D65" s="31">
        <f t="shared" ref="D65:G65" si="4">SUM(D63:D64)</f>
        <v>0</v>
      </c>
      <c r="E65" s="31">
        <f t="shared" si="4"/>
        <v>0</v>
      </c>
      <c r="F65" s="31">
        <f t="shared" si="4"/>
        <v>0</v>
      </c>
      <c r="G65" s="32">
        <f t="shared" si="4"/>
        <v>0</v>
      </c>
    </row>
    <row r="66" spans="1:7" ht="15" customHeight="1" thickBot="1" x14ac:dyDescent="0.3">
      <c r="A66" s="276" t="s">
        <v>11</v>
      </c>
      <c r="B66" s="277"/>
      <c r="C66" s="25">
        <f>C65+C62+C58+C38+C31</f>
        <v>0</v>
      </c>
      <c r="D66" s="25">
        <f t="shared" ref="D66:G66" si="5">D65+D62+D58+D38+D31</f>
        <v>0</v>
      </c>
      <c r="E66" s="25">
        <f t="shared" si="5"/>
        <v>0</v>
      </c>
      <c r="F66" s="25">
        <f t="shared" si="5"/>
        <v>0</v>
      </c>
      <c r="G66" s="26">
        <f t="shared" si="5"/>
        <v>0</v>
      </c>
    </row>
  </sheetData>
  <mergeCells count="8">
    <mergeCell ref="AC6:AP6"/>
    <mergeCell ref="A66:B66"/>
    <mergeCell ref="A4:G4"/>
    <mergeCell ref="A2:G2"/>
    <mergeCell ref="A1:G1"/>
    <mergeCell ref="O6:AB6"/>
    <mergeCell ref="A6:G6"/>
    <mergeCell ref="A5:G5"/>
  </mergeCells>
  <pageMargins left="0.7" right="0.7" top="0.75" bottom="0.75" header="0.3" footer="0.3"/>
  <pageSetup scale="69" orientation="portrait" r:id="rId1"/>
  <drawing r:id="rId2"/>
  <legacyDrawing r:id="rId3"/>
  <controls>
    <mc:AlternateContent xmlns:mc="http://schemas.openxmlformats.org/markup-compatibility/2006">
      <mc:Choice Requires="x14">
        <control shapeId="35841" r:id="rId4" name="Control 1">
          <controlPr defaultSize="0" autoPict="0" r:id="rId5">
            <anchor moveWithCells="1">
              <from>
                <xdr:col>30</xdr:col>
                <xdr:colOff>342900</xdr:colOff>
                <xdr:row>5</xdr:row>
                <xdr:rowOff>0</xdr:rowOff>
              </from>
              <to>
                <xdr:col>30</xdr:col>
                <xdr:colOff>571500</xdr:colOff>
                <xdr:row>6</xdr:row>
                <xdr:rowOff>38100</xdr:rowOff>
              </to>
            </anchor>
          </controlPr>
        </control>
      </mc:Choice>
      <mc:Fallback>
        <control shapeId="35841" r:id="rId4" name="Control 1"/>
      </mc:Fallback>
    </mc:AlternateContent>
    <mc:AlternateContent xmlns:mc="http://schemas.openxmlformats.org/markup-compatibility/2006">
      <mc:Choice Requires="x14">
        <control shapeId="35842" r:id="rId6" name="Control 2">
          <controlPr defaultSize="0" autoPict="0" r:id="rId5">
            <anchor moveWithCells="1">
              <from>
                <xdr:col>30</xdr:col>
                <xdr:colOff>342900</xdr:colOff>
                <xdr:row>37</xdr:row>
                <xdr:rowOff>104775</xdr:rowOff>
              </from>
              <to>
                <xdr:col>30</xdr:col>
                <xdr:colOff>571500</xdr:colOff>
                <xdr:row>38</xdr:row>
                <xdr:rowOff>142875</xdr:rowOff>
              </to>
            </anchor>
          </controlPr>
        </control>
      </mc:Choice>
      <mc:Fallback>
        <control shapeId="35842" r:id="rId6" name="Control 2"/>
      </mc:Fallback>
    </mc:AlternateContent>
  </controls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/>
  <dimension ref="A1:AO66"/>
  <sheetViews>
    <sheetView view="pageBreakPreview" zoomScale="60" workbookViewId="0">
      <pane ySplit="8" topLeftCell="A9" activePane="bottomLeft" state="frozen"/>
      <selection pane="bottomLeft" activeCell="L62" sqref="L62"/>
    </sheetView>
  </sheetViews>
  <sheetFormatPr defaultRowHeight="15" x14ac:dyDescent="0.25"/>
  <cols>
    <col min="1" max="1" width="6.42578125" customWidth="1"/>
    <col min="2" max="2" width="31.85546875" customWidth="1"/>
  </cols>
  <sheetData>
    <row r="1" spans="1:4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41" ht="15" customHeight="1" x14ac:dyDescent="0.25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</row>
    <row r="3" spans="1:41" x14ac:dyDescent="0.25">
      <c r="A3" s="1"/>
    </row>
    <row r="4" spans="1:41" ht="15" customHeight="1" x14ac:dyDescent="0.25">
      <c r="A4" s="288" t="s">
        <v>287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</row>
    <row r="5" spans="1:41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</row>
    <row r="6" spans="1:41" ht="15" customHeight="1" thickBot="1" x14ac:dyDescent="0.3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 t="s">
        <v>5</v>
      </c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</row>
    <row r="7" spans="1:41" ht="15.75" thickBot="1" x14ac:dyDescent="0.3">
      <c r="G7" s="17" t="s">
        <v>361</v>
      </c>
    </row>
    <row r="8" spans="1:41" ht="45" x14ac:dyDescent="0.25">
      <c r="A8" s="2" t="s">
        <v>248</v>
      </c>
      <c r="B8" s="2" t="s">
        <v>249</v>
      </c>
      <c r="C8" s="2" t="s">
        <v>250</v>
      </c>
      <c r="D8" s="2" t="s">
        <v>251</v>
      </c>
      <c r="E8" s="2" t="s">
        <v>252</v>
      </c>
      <c r="F8" s="2" t="s">
        <v>253</v>
      </c>
      <c r="G8" s="2" t="s">
        <v>254</v>
      </c>
    </row>
    <row r="9" spans="1:41" ht="15" customHeight="1" x14ac:dyDescent="0.25">
      <c r="A9" s="5"/>
      <c r="G9" s="6"/>
    </row>
    <row r="10" spans="1:41" ht="15" customHeight="1" x14ac:dyDescent="0.25">
      <c r="A10" s="3">
        <v>1</v>
      </c>
      <c r="B10" s="3" t="s">
        <v>13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41" ht="15" customHeight="1" x14ac:dyDescent="0.25">
      <c r="A11" s="3">
        <v>2</v>
      </c>
      <c r="B11" s="3" t="s">
        <v>14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41" ht="15" customHeight="1" x14ac:dyDescent="0.25">
      <c r="A12" s="3">
        <v>3</v>
      </c>
      <c r="B12" s="3" t="s">
        <v>15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41" ht="15" customHeight="1" x14ac:dyDescent="0.25">
      <c r="A13" s="3">
        <v>4</v>
      </c>
      <c r="B13" s="3" t="s">
        <v>16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41" ht="15" customHeight="1" x14ac:dyDescent="0.25">
      <c r="A14" s="3">
        <v>5</v>
      </c>
      <c r="B14" s="3" t="s">
        <v>17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41" ht="15" customHeight="1" x14ac:dyDescent="0.25">
      <c r="A15" s="3">
        <v>6</v>
      </c>
      <c r="B15" s="3" t="s">
        <v>18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41" ht="15" customHeight="1" x14ac:dyDescent="0.25">
      <c r="A16" s="3">
        <v>7</v>
      </c>
      <c r="B16" s="3" t="s">
        <v>19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ht="15" customHeight="1" x14ac:dyDescent="0.25">
      <c r="A17" s="3">
        <v>8</v>
      </c>
      <c r="B17" s="3" t="s">
        <v>20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ht="15" customHeight="1" x14ac:dyDescent="0.25">
      <c r="A18" s="3">
        <v>9</v>
      </c>
      <c r="B18" s="3" t="s">
        <v>21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ht="15" customHeight="1" x14ac:dyDescent="0.25">
      <c r="A19" s="3">
        <v>10</v>
      </c>
      <c r="B19" s="3" t="s">
        <v>22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ht="15" customHeight="1" x14ac:dyDescent="0.25">
      <c r="A20" s="3">
        <v>11</v>
      </c>
      <c r="B20" s="3" t="s">
        <v>23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ht="15" customHeight="1" x14ac:dyDescent="0.25">
      <c r="A21" s="3">
        <v>12</v>
      </c>
      <c r="B21" s="3" t="s">
        <v>24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ht="15" customHeight="1" x14ac:dyDescent="0.25">
      <c r="A22" s="3">
        <v>13</v>
      </c>
      <c r="B22" s="3" t="s">
        <v>25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ht="15" customHeight="1" x14ac:dyDescent="0.25">
      <c r="A23" s="3">
        <v>14</v>
      </c>
      <c r="B23" s="3" t="s">
        <v>26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ht="15" customHeight="1" x14ac:dyDescent="0.25">
      <c r="A24" s="3">
        <v>15</v>
      </c>
      <c r="B24" s="3" t="s">
        <v>27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ht="15" customHeight="1" x14ac:dyDescent="0.25">
      <c r="A25" s="3">
        <v>16</v>
      </c>
      <c r="B25" s="3" t="s">
        <v>28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ht="15" customHeight="1" x14ac:dyDescent="0.25">
      <c r="A26" s="3">
        <v>17</v>
      </c>
      <c r="B26" s="3" t="s">
        <v>29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ht="15" customHeight="1" x14ac:dyDescent="0.25">
      <c r="A27" s="3">
        <v>18</v>
      </c>
      <c r="B27" s="3" t="s">
        <v>30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15" customHeight="1" x14ac:dyDescent="0.25">
      <c r="A28" s="3">
        <v>19</v>
      </c>
      <c r="B28" s="3" t="s">
        <v>31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ht="15" customHeight="1" x14ac:dyDescent="0.25">
      <c r="A29" s="3">
        <v>20</v>
      </c>
      <c r="B29" s="3" t="s">
        <v>32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ht="15" customHeight="1" thickBot="1" x14ac:dyDescent="0.3">
      <c r="A30" s="18">
        <v>21</v>
      </c>
      <c r="B30" s="18" t="s">
        <v>33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ht="15" customHeight="1" thickBot="1" x14ac:dyDescent="0.3">
      <c r="A31" s="29"/>
      <c r="B31" s="30" t="s">
        <v>34</v>
      </c>
      <c r="C31" s="31">
        <f>SUM(C10:C30)</f>
        <v>0</v>
      </c>
      <c r="D31" s="31">
        <f t="shared" ref="D31:G31" si="0">SUM(D10:D30)</f>
        <v>0</v>
      </c>
      <c r="E31" s="31">
        <f t="shared" si="0"/>
        <v>0</v>
      </c>
      <c r="F31" s="31">
        <f t="shared" si="0"/>
        <v>0</v>
      </c>
      <c r="G31" s="32">
        <f t="shared" si="0"/>
        <v>0</v>
      </c>
    </row>
    <row r="32" spans="1:7" ht="15" customHeight="1" x14ac:dyDescent="0.25">
      <c r="A32" s="22">
        <v>22</v>
      </c>
      <c r="B32" s="22" t="s">
        <v>35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</row>
    <row r="33" spans="1:7" ht="15" customHeight="1" x14ac:dyDescent="0.25">
      <c r="A33" s="3">
        <v>23</v>
      </c>
      <c r="B33" s="3" t="s">
        <v>36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ht="15" customHeight="1" x14ac:dyDescent="0.25">
      <c r="A34" s="3">
        <v>24</v>
      </c>
      <c r="B34" s="3" t="s">
        <v>37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ht="15" customHeight="1" x14ac:dyDescent="0.25">
      <c r="A35" s="3">
        <v>25</v>
      </c>
      <c r="B35" s="3" t="s">
        <v>38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ht="15" customHeight="1" x14ac:dyDescent="0.25">
      <c r="A36" s="3">
        <v>26</v>
      </c>
      <c r="B36" s="3" t="s">
        <v>39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ht="15" customHeight="1" thickBot="1" x14ac:dyDescent="0.3">
      <c r="A37" s="18">
        <v>27</v>
      </c>
      <c r="B37" s="18" t="s">
        <v>40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</row>
    <row r="38" spans="1:7" ht="15" customHeight="1" thickBot="1" x14ac:dyDescent="0.3">
      <c r="A38" s="29"/>
      <c r="B38" s="30" t="s">
        <v>34</v>
      </c>
      <c r="C38" s="31">
        <f>SUM(C32:C37)</f>
        <v>0</v>
      </c>
      <c r="D38" s="31">
        <f t="shared" ref="D38:G38" si="1">SUM(D32:D37)</f>
        <v>0</v>
      </c>
      <c r="E38" s="31">
        <f t="shared" si="1"/>
        <v>0</v>
      </c>
      <c r="F38" s="31">
        <f t="shared" si="1"/>
        <v>0</v>
      </c>
      <c r="G38" s="32">
        <f t="shared" si="1"/>
        <v>0</v>
      </c>
    </row>
    <row r="39" spans="1:7" ht="15" customHeight="1" x14ac:dyDescent="0.25">
      <c r="A39" s="22">
        <v>28</v>
      </c>
      <c r="B39" s="22" t="s">
        <v>41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</row>
    <row r="40" spans="1:7" ht="15" customHeight="1" x14ac:dyDescent="0.25">
      <c r="A40" s="3">
        <v>29</v>
      </c>
      <c r="B40" s="3" t="s">
        <v>42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ht="15" customHeight="1" x14ac:dyDescent="0.25">
      <c r="A41" s="3">
        <v>30</v>
      </c>
      <c r="B41" s="3" t="s">
        <v>43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ht="15" customHeight="1" x14ac:dyDescent="0.25">
      <c r="A42" s="3">
        <v>31</v>
      </c>
      <c r="B42" s="3" t="s">
        <v>44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ht="15" customHeight="1" x14ac:dyDescent="0.25">
      <c r="A43" s="3">
        <v>32</v>
      </c>
      <c r="B43" s="3" t="s">
        <v>45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ht="15" customHeight="1" x14ac:dyDescent="0.25">
      <c r="A44" s="3">
        <v>33</v>
      </c>
      <c r="B44" s="3" t="s">
        <v>46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ht="15" customHeight="1" x14ac:dyDescent="0.25">
      <c r="A45" s="3">
        <v>34</v>
      </c>
      <c r="B45" s="3" t="s">
        <v>292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ht="15" customHeight="1" x14ac:dyDescent="0.25">
      <c r="A46" s="3">
        <v>35</v>
      </c>
      <c r="B46" s="3" t="s">
        <v>48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ht="15" customHeight="1" x14ac:dyDescent="0.25">
      <c r="A47" s="3">
        <v>36</v>
      </c>
      <c r="B47" s="3" t="s">
        <v>49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15" customHeight="1" x14ac:dyDescent="0.25">
      <c r="A48" s="3">
        <v>37</v>
      </c>
      <c r="B48" s="3" t="s">
        <v>50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ht="15" customHeight="1" x14ac:dyDescent="0.25">
      <c r="A49" s="3">
        <v>38</v>
      </c>
      <c r="B49" s="3" t="s">
        <v>51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ht="15" customHeight="1" x14ac:dyDescent="0.25">
      <c r="A50" s="3">
        <v>39</v>
      </c>
      <c r="B50" s="3" t="s">
        <v>52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ht="15" customHeight="1" x14ac:dyDescent="0.25">
      <c r="A51" s="3">
        <v>40</v>
      </c>
      <c r="B51" s="3" t="s">
        <v>53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ht="15" customHeight="1" x14ac:dyDescent="0.25">
      <c r="A52" s="3">
        <v>41</v>
      </c>
      <c r="B52" s="3" t="s">
        <v>54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ht="15" customHeight="1" x14ac:dyDescent="0.25">
      <c r="A53" s="3">
        <v>42</v>
      </c>
      <c r="B53" s="3" t="s">
        <v>55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5" customHeight="1" x14ac:dyDescent="0.25">
      <c r="A54" s="3">
        <v>43</v>
      </c>
      <c r="B54" s="3" t="s">
        <v>56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ht="15" customHeight="1" x14ac:dyDescent="0.25">
      <c r="A55" s="3">
        <v>44</v>
      </c>
      <c r="B55" s="3" t="s">
        <v>57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ht="15" customHeight="1" x14ac:dyDescent="0.25">
      <c r="A56" s="3">
        <v>45</v>
      </c>
      <c r="B56" s="3" t="s">
        <v>58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ht="15" customHeight="1" thickBot="1" x14ac:dyDescent="0.3">
      <c r="A57" s="18">
        <v>46</v>
      </c>
      <c r="B57" s="18" t="s">
        <v>297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</row>
    <row r="58" spans="1:7" ht="15" customHeight="1" thickBot="1" x14ac:dyDescent="0.3">
      <c r="A58" s="29"/>
      <c r="B58" s="30" t="s">
        <v>34</v>
      </c>
      <c r="C58" s="31">
        <f>SUM(C39:C57)</f>
        <v>0</v>
      </c>
      <c r="D58" s="31">
        <f t="shared" ref="D58:G58" si="2">SUM(D39:D57)</f>
        <v>0</v>
      </c>
      <c r="E58" s="31">
        <f t="shared" si="2"/>
        <v>0</v>
      </c>
      <c r="F58" s="31">
        <f t="shared" si="2"/>
        <v>0</v>
      </c>
      <c r="G58" s="32">
        <f t="shared" si="2"/>
        <v>0</v>
      </c>
    </row>
    <row r="59" spans="1:7" ht="15" customHeight="1" x14ac:dyDescent="0.25">
      <c r="A59" s="22">
        <v>47</v>
      </c>
      <c r="B59" s="22" t="s">
        <v>59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</row>
    <row r="60" spans="1:7" ht="15" customHeight="1" x14ac:dyDescent="0.25">
      <c r="A60" s="3">
        <v>48</v>
      </c>
      <c r="B60" s="3" t="s">
        <v>60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ht="15" customHeight="1" thickBot="1" x14ac:dyDescent="0.3">
      <c r="A61" s="18">
        <v>49</v>
      </c>
      <c r="B61" s="18" t="s">
        <v>61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</row>
    <row r="62" spans="1:7" ht="15" customHeight="1" thickBot="1" x14ac:dyDescent="0.3">
      <c r="A62" s="29"/>
      <c r="B62" s="30" t="s">
        <v>34</v>
      </c>
      <c r="C62" s="31">
        <f>SUM(C59:C61)</f>
        <v>0</v>
      </c>
      <c r="D62" s="31">
        <f t="shared" ref="D62:G62" si="3">SUM(D59:D61)</f>
        <v>0</v>
      </c>
      <c r="E62" s="31">
        <f t="shared" si="3"/>
        <v>0</v>
      </c>
      <c r="F62" s="31">
        <f t="shared" si="3"/>
        <v>0</v>
      </c>
      <c r="G62" s="32">
        <f t="shared" si="3"/>
        <v>0</v>
      </c>
    </row>
    <row r="63" spans="1:7" ht="15" customHeight="1" x14ac:dyDescent="0.25">
      <c r="A63" s="22">
        <v>50</v>
      </c>
      <c r="B63" s="22" t="s">
        <v>62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</row>
    <row r="64" spans="1:7" ht="15" customHeight="1" thickBot="1" x14ac:dyDescent="0.3">
      <c r="A64" s="18">
        <v>51</v>
      </c>
      <c r="B64" s="18" t="s">
        <v>63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</row>
    <row r="65" spans="1:7" ht="15" customHeight="1" thickBot="1" x14ac:dyDescent="0.3">
      <c r="A65" s="29"/>
      <c r="B65" s="30" t="s">
        <v>34</v>
      </c>
      <c r="C65" s="31">
        <f>SUM(C63:C64)</f>
        <v>0</v>
      </c>
      <c r="D65" s="31">
        <f t="shared" ref="D65:G65" si="4">SUM(D63:D64)</f>
        <v>0</v>
      </c>
      <c r="E65" s="31">
        <f t="shared" si="4"/>
        <v>0</v>
      </c>
      <c r="F65" s="31">
        <f t="shared" si="4"/>
        <v>0</v>
      </c>
      <c r="G65" s="32">
        <f t="shared" si="4"/>
        <v>0</v>
      </c>
    </row>
    <row r="66" spans="1:7" ht="15.75" thickBot="1" x14ac:dyDescent="0.3">
      <c r="A66" s="276" t="s">
        <v>11</v>
      </c>
      <c r="B66" s="277"/>
      <c r="C66" s="25">
        <f>C65+C62+C58+C38+C31</f>
        <v>0</v>
      </c>
      <c r="D66" s="25">
        <f t="shared" ref="D66:G66" si="5">D65+D62+D58+D38+D31</f>
        <v>0</v>
      </c>
      <c r="E66" s="25">
        <f t="shared" si="5"/>
        <v>0</v>
      </c>
      <c r="F66" s="25">
        <f t="shared" si="5"/>
        <v>0</v>
      </c>
      <c r="G66" s="26">
        <f t="shared" si="5"/>
        <v>0</v>
      </c>
    </row>
  </sheetData>
  <mergeCells count="13">
    <mergeCell ref="A5:G5"/>
    <mergeCell ref="H5:M5"/>
    <mergeCell ref="A1:G1"/>
    <mergeCell ref="H1:M1"/>
    <mergeCell ref="A2:G2"/>
    <mergeCell ref="H2:M2"/>
    <mergeCell ref="A4:G4"/>
    <mergeCell ref="H4:M4"/>
    <mergeCell ref="AB6:AO6"/>
    <mergeCell ref="N6:AA6"/>
    <mergeCell ref="A6:G6"/>
    <mergeCell ref="H6:M6"/>
    <mergeCell ref="A66:B66"/>
  </mergeCells>
  <pageMargins left="0.7" right="0.7" top="0.75" bottom="0.75" header="0.3" footer="0.3"/>
  <pageSetup scale="69" orientation="portrait" r:id="rId1"/>
  <drawing r:id="rId2"/>
  <legacyDrawing r:id="rId3"/>
  <controls>
    <mc:AlternateContent xmlns:mc="http://schemas.openxmlformats.org/markup-compatibility/2006">
      <mc:Choice Requires="x14">
        <control shapeId="36865" r:id="rId4" name="Control 1">
          <controlPr defaultSize="0" autoPict="0" r:id="rId5">
            <anchor moveWithCells="1">
              <from>
                <xdr:col>29</xdr:col>
                <xdr:colOff>228600</xdr:colOff>
                <xdr:row>5</xdr:row>
                <xdr:rowOff>0</xdr:rowOff>
              </from>
              <to>
                <xdr:col>29</xdr:col>
                <xdr:colOff>457200</xdr:colOff>
                <xdr:row>6</xdr:row>
                <xdr:rowOff>38100</xdr:rowOff>
              </to>
            </anchor>
          </controlPr>
        </control>
      </mc:Choice>
      <mc:Fallback>
        <control shapeId="36865" r:id="rId4" name="Control 1"/>
      </mc:Fallback>
    </mc:AlternateContent>
    <mc:AlternateContent xmlns:mc="http://schemas.openxmlformats.org/markup-compatibility/2006">
      <mc:Choice Requires="x14">
        <control shapeId="36866" r:id="rId6" name="Control 2">
          <controlPr defaultSize="0" autoPict="0" r:id="rId5">
            <anchor moveWithCells="1">
              <from>
                <xdr:col>29</xdr:col>
                <xdr:colOff>228600</xdr:colOff>
                <xdr:row>37</xdr:row>
                <xdr:rowOff>104775</xdr:rowOff>
              </from>
              <to>
                <xdr:col>29</xdr:col>
                <xdr:colOff>457200</xdr:colOff>
                <xdr:row>38</xdr:row>
                <xdr:rowOff>142875</xdr:rowOff>
              </to>
            </anchor>
          </controlPr>
        </control>
      </mc:Choice>
      <mc:Fallback>
        <control shapeId="36866" r:id="rId6" name="Control 2"/>
      </mc:Fallback>
    </mc:AlternateContent>
  </controls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/>
  <dimension ref="A1:AP81"/>
  <sheetViews>
    <sheetView workbookViewId="0">
      <pane ySplit="10" topLeftCell="A35" activePane="bottomLeft" state="frozen"/>
      <selection pane="bottomLeft" activeCell="R3" sqref="R3"/>
    </sheetView>
  </sheetViews>
  <sheetFormatPr defaultRowHeight="15" x14ac:dyDescent="0.25"/>
  <cols>
    <col min="1" max="1" width="5.5703125" customWidth="1"/>
    <col min="2" max="2" width="29.140625" customWidth="1"/>
    <col min="14" max="14" width="9.42578125" bestFit="1" customWidth="1"/>
    <col min="16" max="16" width="9.42578125" bestFit="1" customWidth="1"/>
    <col min="18" max="18" width="10" bestFit="1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</row>
    <row r="2" spans="1:42" ht="15" customHeight="1" thickBot="1" x14ac:dyDescent="0.3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</row>
    <row r="3" spans="1:42" ht="15.75" thickBot="1" x14ac:dyDescent="0.3">
      <c r="A3" s="1"/>
      <c r="R3" s="17" t="s">
        <v>362</v>
      </c>
    </row>
    <row r="4" spans="1:42" ht="15" customHeight="1" x14ac:dyDescent="0.25">
      <c r="A4" s="288" t="s">
        <v>255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</row>
    <row r="6" spans="1:42" ht="15" customHeight="1" x14ac:dyDescent="0.25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7"/>
      <c r="T6" s="7"/>
      <c r="U6" s="7"/>
      <c r="V6" s="7"/>
      <c r="W6" s="7"/>
      <c r="X6" s="7"/>
      <c r="Y6" s="7"/>
      <c r="Z6" s="7"/>
      <c r="AA6" s="7"/>
      <c r="AB6" s="7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8" spans="1:42" ht="15" customHeight="1" x14ac:dyDescent="0.25">
      <c r="A8" s="283" t="s">
        <v>6</v>
      </c>
      <c r="B8" s="283" t="s">
        <v>7</v>
      </c>
      <c r="C8" s="285" t="s">
        <v>256</v>
      </c>
      <c r="D8" s="286"/>
      <c r="E8" s="286"/>
      <c r="F8" s="286"/>
      <c r="G8" s="286"/>
      <c r="H8" s="286"/>
      <c r="I8" s="286"/>
      <c r="J8" s="287"/>
      <c r="K8" s="285" t="s">
        <v>257</v>
      </c>
      <c r="L8" s="286"/>
      <c r="M8" s="286"/>
      <c r="N8" s="286"/>
      <c r="O8" s="286"/>
      <c r="P8" s="286"/>
      <c r="Q8" s="286"/>
      <c r="R8" s="287"/>
    </row>
    <row r="9" spans="1:42" ht="45" customHeight="1" x14ac:dyDescent="0.25">
      <c r="A9" s="303"/>
      <c r="B9" s="303"/>
      <c r="C9" s="285" t="s">
        <v>258</v>
      </c>
      <c r="D9" s="287"/>
      <c r="E9" s="285" t="s">
        <v>259</v>
      </c>
      <c r="F9" s="287"/>
      <c r="G9" s="285" t="s">
        <v>260</v>
      </c>
      <c r="H9" s="287"/>
      <c r="I9" s="285" t="s">
        <v>261</v>
      </c>
      <c r="J9" s="287"/>
      <c r="K9" s="285" t="s">
        <v>262</v>
      </c>
      <c r="L9" s="287"/>
      <c r="M9" s="285" t="s">
        <v>263</v>
      </c>
      <c r="N9" s="287"/>
      <c r="O9" s="285" t="s">
        <v>264</v>
      </c>
      <c r="P9" s="287"/>
      <c r="Q9" s="285" t="s">
        <v>265</v>
      </c>
      <c r="R9" s="287"/>
    </row>
    <row r="10" spans="1:42" ht="30" x14ac:dyDescent="0.25">
      <c r="A10" s="284"/>
      <c r="B10" s="284"/>
      <c r="C10" s="2" t="s">
        <v>112</v>
      </c>
      <c r="D10" s="2" t="s">
        <v>95</v>
      </c>
      <c r="E10" s="2" t="s">
        <v>112</v>
      </c>
      <c r="F10" s="2" t="s">
        <v>95</v>
      </c>
      <c r="G10" s="2" t="s">
        <v>112</v>
      </c>
      <c r="H10" s="2" t="s">
        <v>95</v>
      </c>
      <c r="I10" s="2" t="s">
        <v>112</v>
      </c>
      <c r="J10" s="2" t="s">
        <v>95</v>
      </c>
      <c r="K10" s="2" t="s">
        <v>112</v>
      </c>
      <c r="L10" s="2" t="s">
        <v>95</v>
      </c>
      <c r="M10" s="2" t="s">
        <v>112</v>
      </c>
      <c r="N10" s="2" t="s">
        <v>95</v>
      </c>
      <c r="O10" s="2" t="s">
        <v>112</v>
      </c>
      <c r="P10" s="2" t="s">
        <v>95</v>
      </c>
      <c r="Q10" s="2" t="s">
        <v>112</v>
      </c>
      <c r="R10" s="2" t="s">
        <v>95</v>
      </c>
    </row>
    <row r="11" spans="1:42" ht="15" customHeight="1" x14ac:dyDescent="0.25">
      <c r="A11" s="5"/>
      <c r="R11" s="6"/>
    </row>
    <row r="12" spans="1:42" ht="15" customHeight="1" x14ac:dyDescent="0.25">
      <c r="A12" s="3">
        <v>1</v>
      </c>
      <c r="B12" s="3" t="s">
        <v>13</v>
      </c>
      <c r="C12" s="4">
        <v>1580</v>
      </c>
      <c r="D12" s="4">
        <v>11394</v>
      </c>
      <c r="E12" s="4">
        <v>255</v>
      </c>
      <c r="F12" s="4">
        <v>7098</v>
      </c>
      <c r="G12" s="4">
        <v>502</v>
      </c>
      <c r="H12" s="4">
        <v>1985</v>
      </c>
      <c r="I12" s="27">
        <f>C12+E12+G12</f>
        <v>2337</v>
      </c>
      <c r="J12" s="27">
        <f>D12+F12+H12</f>
        <v>20477</v>
      </c>
      <c r="K12" s="4">
        <v>1956</v>
      </c>
      <c r="L12" s="4">
        <v>7201</v>
      </c>
      <c r="M12" s="4">
        <v>734</v>
      </c>
      <c r="N12" s="4">
        <v>4591</v>
      </c>
      <c r="O12" s="4">
        <v>30</v>
      </c>
      <c r="P12" s="4">
        <v>1499</v>
      </c>
      <c r="Q12" s="27">
        <f>K12+M12+O12</f>
        <v>2720</v>
      </c>
      <c r="R12" s="27">
        <f>L12+N12+P12</f>
        <v>13291</v>
      </c>
    </row>
    <row r="13" spans="1:42" s="16" customFormat="1" ht="15" customHeight="1" x14ac:dyDescent="0.25">
      <c r="A13" s="12">
        <v>2</v>
      </c>
      <c r="B13" s="12" t="s">
        <v>14</v>
      </c>
      <c r="C13" s="14">
        <v>52</v>
      </c>
      <c r="D13" s="14">
        <v>223.26</v>
      </c>
      <c r="E13" s="14">
        <v>15</v>
      </c>
      <c r="F13" s="14">
        <v>248.89</v>
      </c>
      <c r="G13" s="14">
        <v>4</v>
      </c>
      <c r="H13" s="14">
        <v>435</v>
      </c>
      <c r="I13" s="27">
        <f t="shared" ref="I13:I66" si="0">C13+E13+G13</f>
        <v>71</v>
      </c>
      <c r="J13" s="27">
        <f t="shared" ref="J13:J66" si="1">D13+F13+H13</f>
        <v>907.15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27">
        <f t="shared" ref="Q13:Q66" si="2">K13+M13+O13</f>
        <v>0</v>
      </c>
      <c r="R13" s="27">
        <f t="shared" ref="R13:R66" si="3">L13+N13+P13</f>
        <v>0</v>
      </c>
    </row>
    <row r="14" spans="1:42" ht="15" customHeight="1" x14ac:dyDescent="0.25">
      <c r="A14" s="3">
        <v>3</v>
      </c>
      <c r="B14" s="3" t="s">
        <v>15</v>
      </c>
      <c r="C14" s="4">
        <v>1224</v>
      </c>
      <c r="D14" s="4">
        <v>22105.59</v>
      </c>
      <c r="E14" s="4">
        <v>479</v>
      </c>
      <c r="F14" s="4">
        <v>12973</v>
      </c>
      <c r="G14" s="4">
        <v>430</v>
      </c>
      <c r="H14" s="4">
        <v>61836</v>
      </c>
      <c r="I14" s="27">
        <f t="shared" si="0"/>
        <v>2133</v>
      </c>
      <c r="J14" s="27">
        <f t="shared" si="1"/>
        <v>96914.59</v>
      </c>
      <c r="K14" s="4">
        <v>3861</v>
      </c>
      <c r="L14" s="4">
        <v>15778.67</v>
      </c>
      <c r="M14" s="4">
        <v>806</v>
      </c>
      <c r="N14" s="4">
        <v>7241</v>
      </c>
      <c r="O14" s="4">
        <v>1720</v>
      </c>
      <c r="P14" s="4">
        <v>7167</v>
      </c>
      <c r="Q14" s="27">
        <f t="shared" si="2"/>
        <v>6387</v>
      </c>
      <c r="R14" s="27">
        <f t="shared" si="3"/>
        <v>30186.67</v>
      </c>
    </row>
    <row r="15" spans="1:42" ht="15" customHeight="1" x14ac:dyDescent="0.25">
      <c r="A15" s="3">
        <v>4</v>
      </c>
      <c r="B15" s="3" t="s">
        <v>16</v>
      </c>
      <c r="C15" s="4">
        <v>525</v>
      </c>
      <c r="D15" s="4">
        <v>1873</v>
      </c>
      <c r="E15" s="4">
        <v>257</v>
      </c>
      <c r="F15" s="4">
        <v>1396</v>
      </c>
      <c r="G15" s="4">
        <v>69</v>
      </c>
      <c r="H15" s="4">
        <v>1379</v>
      </c>
      <c r="I15" s="27">
        <f t="shared" si="0"/>
        <v>851</v>
      </c>
      <c r="J15" s="27">
        <f t="shared" si="1"/>
        <v>4648</v>
      </c>
      <c r="K15" s="4">
        <v>6974</v>
      </c>
      <c r="L15" s="4">
        <v>7386</v>
      </c>
      <c r="M15" s="4">
        <v>578</v>
      </c>
      <c r="N15" s="4">
        <v>3412</v>
      </c>
      <c r="O15" s="4">
        <v>662</v>
      </c>
      <c r="P15" s="4">
        <v>8151</v>
      </c>
      <c r="Q15" s="27">
        <f t="shared" si="2"/>
        <v>8214</v>
      </c>
      <c r="R15" s="27">
        <f t="shared" si="3"/>
        <v>18949</v>
      </c>
    </row>
    <row r="16" spans="1:42" ht="15" customHeight="1" x14ac:dyDescent="0.25">
      <c r="A16" s="3">
        <v>5</v>
      </c>
      <c r="B16" s="3" t="s">
        <v>17</v>
      </c>
      <c r="C16" s="4">
        <v>503</v>
      </c>
      <c r="D16" s="4">
        <v>4293.03</v>
      </c>
      <c r="E16" s="4">
        <v>104</v>
      </c>
      <c r="F16" s="4">
        <v>1681.06</v>
      </c>
      <c r="G16" s="4">
        <v>61</v>
      </c>
      <c r="H16" s="4">
        <v>4098.0200000000004</v>
      </c>
      <c r="I16" s="27">
        <f t="shared" si="0"/>
        <v>668</v>
      </c>
      <c r="J16" s="27">
        <f t="shared" si="1"/>
        <v>10072.11</v>
      </c>
      <c r="K16" s="4">
        <v>2713</v>
      </c>
      <c r="L16" s="4">
        <v>10647.92</v>
      </c>
      <c r="M16" s="4">
        <v>324</v>
      </c>
      <c r="N16" s="4">
        <v>5580.18</v>
      </c>
      <c r="O16" s="4">
        <v>514</v>
      </c>
      <c r="P16" s="4">
        <v>14380.01</v>
      </c>
      <c r="Q16" s="27">
        <f t="shared" si="2"/>
        <v>3551</v>
      </c>
      <c r="R16" s="27">
        <f t="shared" si="3"/>
        <v>30608.11</v>
      </c>
    </row>
    <row r="17" spans="1:18" ht="15" customHeight="1" x14ac:dyDescent="0.25">
      <c r="A17" s="3">
        <v>6</v>
      </c>
      <c r="B17" s="3" t="s">
        <v>18</v>
      </c>
      <c r="C17" s="4">
        <v>505</v>
      </c>
      <c r="D17" s="4">
        <v>1921</v>
      </c>
      <c r="E17" s="4">
        <v>72</v>
      </c>
      <c r="F17" s="4">
        <v>184</v>
      </c>
      <c r="G17" s="4">
        <v>29</v>
      </c>
      <c r="H17" s="4">
        <v>23</v>
      </c>
      <c r="I17" s="27">
        <f t="shared" si="0"/>
        <v>606</v>
      </c>
      <c r="J17" s="27">
        <f t="shared" si="1"/>
        <v>2128</v>
      </c>
      <c r="K17" s="4">
        <v>1899</v>
      </c>
      <c r="L17" s="4">
        <v>2012</v>
      </c>
      <c r="M17" s="4">
        <v>235</v>
      </c>
      <c r="N17" s="4">
        <v>402</v>
      </c>
      <c r="O17" s="4">
        <v>242</v>
      </c>
      <c r="P17" s="4">
        <v>7245</v>
      </c>
      <c r="Q17" s="27">
        <f t="shared" si="2"/>
        <v>2376</v>
      </c>
      <c r="R17" s="27">
        <f t="shared" si="3"/>
        <v>9659</v>
      </c>
    </row>
    <row r="18" spans="1:18" ht="15" customHeight="1" x14ac:dyDescent="0.25">
      <c r="A18" s="3">
        <v>7</v>
      </c>
      <c r="B18" s="3" t="s">
        <v>19</v>
      </c>
      <c r="C18" s="4">
        <v>5880</v>
      </c>
      <c r="D18" s="4">
        <v>16201</v>
      </c>
      <c r="E18" s="4">
        <v>2752</v>
      </c>
      <c r="F18" s="4">
        <v>27552</v>
      </c>
      <c r="G18" s="4">
        <v>1089</v>
      </c>
      <c r="H18" s="4">
        <v>35445</v>
      </c>
      <c r="I18" s="27">
        <f t="shared" si="0"/>
        <v>9721</v>
      </c>
      <c r="J18" s="27">
        <f t="shared" si="1"/>
        <v>79198</v>
      </c>
      <c r="K18" s="4">
        <v>10370</v>
      </c>
      <c r="L18" s="4">
        <v>48141</v>
      </c>
      <c r="M18" s="4">
        <v>2038</v>
      </c>
      <c r="N18" s="4">
        <v>5054</v>
      </c>
      <c r="O18" s="4">
        <v>2838</v>
      </c>
      <c r="P18" s="4">
        <v>25097</v>
      </c>
      <c r="Q18" s="27">
        <f t="shared" si="2"/>
        <v>15246</v>
      </c>
      <c r="R18" s="27">
        <f t="shared" si="3"/>
        <v>78292</v>
      </c>
    </row>
    <row r="19" spans="1:18" ht="15" customHeight="1" x14ac:dyDescent="0.25">
      <c r="A19" s="3">
        <v>8</v>
      </c>
      <c r="B19" s="3" t="s">
        <v>20</v>
      </c>
      <c r="C19" s="4">
        <v>33</v>
      </c>
      <c r="D19" s="4">
        <v>125</v>
      </c>
      <c r="E19" s="4">
        <v>16</v>
      </c>
      <c r="F19" s="4">
        <v>275</v>
      </c>
      <c r="G19" s="4">
        <v>16</v>
      </c>
      <c r="H19" s="4">
        <v>1930</v>
      </c>
      <c r="I19" s="27">
        <f t="shared" si="0"/>
        <v>65</v>
      </c>
      <c r="J19" s="27">
        <f t="shared" si="1"/>
        <v>2330</v>
      </c>
      <c r="K19" s="4">
        <v>513</v>
      </c>
      <c r="L19" s="4">
        <v>570</v>
      </c>
      <c r="M19" s="4">
        <v>169</v>
      </c>
      <c r="N19" s="4">
        <v>1226</v>
      </c>
      <c r="O19" s="4">
        <v>105</v>
      </c>
      <c r="P19" s="4">
        <v>3818</v>
      </c>
      <c r="Q19" s="27">
        <f t="shared" si="2"/>
        <v>787</v>
      </c>
      <c r="R19" s="27">
        <f t="shared" si="3"/>
        <v>5614</v>
      </c>
    </row>
    <row r="20" spans="1:18" ht="15" customHeight="1" x14ac:dyDescent="0.25">
      <c r="A20" s="3">
        <v>9</v>
      </c>
      <c r="B20" s="3" t="s">
        <v>21</v>
      </c>
      <c r="C20" s="4">
        <v>217</v>
      </c>
      <c r="D20" s="4">
        <v>9057</v>
      </c>
      <c r="E20" s="4">
        <v>2</v>
      </c>
      <c r="F20" s="4">
        <v>24</v>
      </c>
      <c r="G20" s="4">
        <v>5</v>
      </c>
      <c r="H20" s="4">
        <v>332</v>
      </c>
      <c r="I20" s="27">
        <f t="shared" si="0"/>
        <v>224</v>
      </c>
      <c r="J20" s="27">
        <f t="shared" si="1"/>
        <v>9413</v>
      </c>
      <c r="K20" s="4">
        <v>1238</v>
      </c>
      <c r="L20" s="4">
        <v>7830</v>
      </c>
      <c r="M20" s="4">
        <v>4</v>
      </c>
      <c r="N20" s="4">
        <v>42</v>
      </c>
      <c r="O20" s="4">
        <v>0</v>
      </c>
      <c r="P20" s="4">
        <v>0</v>
      </c>
      <c r="Q20" s="27">
        <f t="shared" si="2"/>
        <v>1242</v>
      </c>
      <c r="R20" s="27">
        <f t="shared" si="3"/>
        <v>7872</v>
      </c>
    </row>
    <row r="21" spans="1:18" s="16" customFormat="1" ht="15" customHeight="1" x14ac:dyDescent="0.25">
      <c r="A21" s="12">
        <v>10</v>
      </c>
      <c r="B21" s="12" t="s">
        <v>22</v>
      </c>
      <c r="C21" s="14">
        <v>49</v>
      </c>
      <c r="D21" s="14">
        <v>577.63</v>
      </c>
      <c r="E21" s="14">
        <v>0</v>
      </c>
      <c r="F21" s="14">
        <v>0</v>
      </c>
      <c r="G21" s="14">
        <v>0</v>
      </c>
      <c r="H21" s="14">
        <v>0</v>
      </c>
      <c r="I21" s="27">
        <f t="shared" si="0"/>
        <v>49</v>
      </c>
      <c r="J21" s="27">
        <f t="shared" si="1"/>
        <v>577.63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27">
        <f t="shared" si="2"/>
        <v>0</v>
      </c>
      <c r="R21" s="27">
        <f t="shared" si="3"/>
        <v>0</v>
      </c>
    </row>
    <row r="22" spans="1:18" ht="15" customHeight="1" x14ac:dyDescent="0.25">
      <c r="A22" s="3">
        <v>11</v>
      </c>
      <c r="B22" s="3" t="s">
        <v>23</v>
      </c>
      <c r="C22" s="4">
        <v>65</v>
      </c>
      <c r="D22" s="4">
        <v>39</v>
      </c>
      <c r="E22" s="4">
        <v>26</v>
      </c>
      <c r="F22" s="4">
        <v>89</v>
      </c>
      <c r="G22" s="4">
        <v>19</v>
      </c>
      <c r="H22" s="4">
        <v>645</v>
      </c>
      <c r="I22" s="27">
        <f t="shared" si="0"/>
        <v>110</v>
      </c>
      <c r="J22" s="27">
        <f t="shared" si="1"/>
        <v>773</v>
      </c>
      <c r="K22" s="4">
        <v>119</v>
      </c>
      <c r="L22" s="4">
        <v>129</v>
      </c>
      <c r="M22" s="4">
        <v>58</v>
      </c>
      <c r="N22" s="4">
        <v>189</v>
      </c>
      <c r="O22" s="4">
        <v>34</v>
      </c>
      <c r="P22" s="4">
        <v>249</v>
      </c>
      <c r="Q22" s="27">
        <f t="shared" si="2"/>
        <v>211</v>
      </c>
      <c r="R22" s="27">
        <f t="shared" si="3"/>
        <v>567</v>
      </c>
    </row>
    <row r="23" spans="1:18" ht="15" customHeight="1" x14ac:dyDescent="0.25">
      <c r="A23" s="3">
        <v>12</v>
      </c>
      <c r="B23" s="3" t="s">
        <v>24</v>
      </c>
      <c r="C23" s="4">
        <v>261</v>
      </c>
      <c r="D23" s="4">
        <v>751.51</v>
      </c>
      <c r="E23" s="4">
        <v>208</v>
      </c>
      <c r="F23" s="4">
        <v>2003.84</v>
      </c>
      <c r="G23" s="4">
        <v>58</v>
      </c>
      <c r="H23" s="4">
        <v>2416.79</v>
      </c>
      <c r="I23" s="27">
        <f t="shared" si="0"/>
        <v>527</v>
      </c>
      <c r="J23" s="27">
        <f t="shared" si="1"/>
        <v>5172.1399999999994</v>
      </c>
      <c r="K23" s="4">
        <v>1583</v>
      </c>
      <c r="L23" s="4">
        <v>2219.0300000000002</v>
      </c>
      <c r="M23" s="4">
        <v>582</v>
      </c>
      <c r="N23" s="4">
        <v>2947.2</v>
      </c>
      <c r="O23" s="4">
        <v>189</v>
      </c>
      <c r="P23" s="4">
        <v>4135.9399999999996</v>
      </c>
      <c r="Q23" s="27">
        <f t="shared" si="2"/>
        <v>2354</v>
      </c>
      <c r="R23" s="27">
        <f t="shared" si="3"/>
        <v>9302.1699999999983</v>
      </c>
    </row>
    <row r="24" spans="1:18" ht="15" customHeight="1" x14ac:dyDescent="0.25">
      <c r="A24" s="3">
        <v>13</v>
      </c>
      <c r="B24" s="3" t="s">
        <v>25</v>
      </c>
      <c r="C24" s="4">
        <v>102</v>
      </c>
      <c r="D24" s="4">
        <v>164</v>
      </c>
      <c r="E24" s="4">
        <v>6</v>
      </c>
      <c r="F24" s="4">
        <v>92</v>
      </c>
      <c r="G24" s="4">
        <v>9</v>
      </c>
      <c r="H24" s="4">
        <v>435</v>
      </c>
      <c r="I24" s="27">
        <f t="shared" si="0"/>
        <v>117</v>
      </c>
      <c r="J24" s="27">
        <f t="shared" si="1"/>
        <v>691</v>
      </c>
      <c r="K24" s="4">
        <v>650</v>
      </c>
      <c r="L24" s="4">
        <v>482</v>
      </c>
      <c r="M24" s="4">
        <v>198</v>
      </c>
      <c r="N24" s="4">
        <v>742</v>
      </c>
      <c r="O24" s="4">
        <v>88</v>
      </c>
      <c r="P24" s="4">
        <v>790</v>
      </c>
      <c r="Q24" s="27">
        <f t="shared" si="2"/>
        <v>936</v>
      </c>
      <c r="R24" s="27">
        <f t="shared" si="3"/>
        <v>2014</v>
      </c>
    </row>
    <row r="25" spans="1:18" ht="15" customHeight="1" x14ac:dyDescent="0.25">
      <c r="A25" s="3">
        <v>14</v>
      </c>
      <c r="B25" s="3" t="s">
        <v>26</v>
      </c>
      <c r="C25" s="4">
        <v>131</v>
      </c>
      <c r="D25" s="4">
        <v>186.59</v>
      </c>
      <c r="E25" s="4">
        <v>12</v>
      </c>
      <c r="F25" s="4">
        <v>105.69</v>
      </c>
      <c r="G25" s="4">
        <v>21</v>
      </c>
      <c r="H25" s="4">
        <v>1247.2</v>
      </c>
      <c r="I25" s="27">
        <f t="shared" si="0"/>
        <v>164</v>
      </c>
      <c r="J25" s="27">
        <f t="shared" si="1"/>
        <v>1539.48</v>
      </c>
      <c r="K25" s="4">
        <v>3342</v>
      </c>
      <c r="L25" s="4">
        <v>1134</v>
      </c>
      <c r="M25" s="4">
        <v>287</v>
      </c>
      <c r="N25" s="4">
        <v>1335</v>
      </c>
      <c r="O25" s="4">
        <v>162</v>
      </c>
      <c r="P25" s="4">
        <v>4776.41</v>
      </c>
      <c r="Q25" s="27">
        <f t="shared" si="2"/>
        <v>3791</v>
      </c>
      <c r="R25" s="27">
        <f t="shared" si="3"/>
        <v>7245.41</v>
      </c>
    </row>
    <row r="26" spans="1:18" ht="15" customHeight="1" x14ac:dyDescent="0.25">
      <c r="A26" s="3">
        <v>15</v>
      </c>
      <c r="B26" s="3" t="s">
        <v>27</v>
      </c>
      <c r="C26" s="4">
        <v>1375</v>
      </c>
      <c r="D26" s="4">
        <v>7318</v>
      </c>
      <c r="E26" s="4">
        <v>438</v>
      </c>
      <c r="F26" s="4">
        <v>66068</v>
      </c>
      <c r="G26" s="4">
        <v>471</v>
      </c>
      <c r="H26" s="4">
        <v>89442</v>
      </c>
      <c r="I26" s="27">
        <f t="shared" si="0"/>
        <v>2284</v>
      </c>
      <c r="J26" s="27">
        <f t="shared" si="1"/>
        <v>162828</v>
      </c>
      <c r="K26" s="4">
        <v>5241</v>
      </c>
      <c r="L26" s="4">
        <v>24802</v>
      </c>
      <c r="M26" s="4">
        <v>1413</v>
      </c>
      <c r="N26" s="4">
        <v>16607</v>
      </c>
      <c r="O26" s="4">
        <v>261</v>
      </c>
      <c r="P26" s="4">
        <v>56260</v>
      </c>
      <c r="Q26" s="27">
        <f t="shared" si="2"/>
        <v>6915</v>
      </c>
      <c r="R26" s="27">
        <f t="shared" si="3"/>
        <v>97669</v>
      </c>
    </row>
    <row r="27" spans="1:18" ht="15" customHeight="1" x14ac:dyDescent="0.25">
      <c r="A27" s="3">
        <v>16</v>
      </c>
      <c r="B27" s="3" t="s">
        <v>28</v>
      </c>
      <c r="C27" s="4">
        <v>99</v>
      </c>
      <c r="D27" s="4">
        <v>262</v>
      </c>
      <c r="E27" s="4">
        <v>12</v>
      </c>
      <c r="F27" s="4">
        <v>115</v>
      </c>
      <c r="G27" s="4">
        <v>10</v>
      </c>
      <c r="H27" s="4">
        <v>1454</v>
      </c>
      <c r="I27" s="27">
        <f t="shared" si="0"/>
        <v>121</v>
      </c>
      <c r="J27" s="27">
        <f t="shared" si="1"/>
        <v>1831</v>
      </c>
      <c r="K27" s="4">
        <v>405</v>
      </c>
      <c r="L27" s="4">
        <v>857</v>
      </c>
      <c r="M27" s="4">
        <v>230</v>
      </c>
      <c r="N27" s="4">
        <v>792</v>
      </c>
      <c r="O27" s="4">
        <v>38</v>
      </c>
      <c r="P27" s="4">
        <v>970</v>
      </c>
      <c r="Q27" s="27">
        <f t="shared" si="2"/>
        <v>673</v>
      </c>
      <c r="R27" s="27">
        <f t="shared" si="3"/>
        <v>2619</v>
      </c>
    </row>
    <row r="28" spans="1:18" s="16" customFormat="1" ht="15" customHeight="1" x14ac:dyDescent="0.25">
      <c r="A28" s="12">
        <v>17</v>
      </c>
      <c r="B28" s="12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27">
        <f t="shared" si="0"/>
        <v>0</v>
      </c>
      <c r="J28" s="27">
        <f t="shared" si="1"/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27">
        <f t="shared" si="2"/>
        <v>0</v>
      </c>
      <c r="R28" s="27">
        <f t="shared" si="3"/>
        <v>0</v>
      </c>
    </row>
    <row r="29" spans="1:18" ht="15" customHeight="1" x14ac:dyDescent="0.25">
      <c r="A29" s="3">
        <v>18</v>
      </c>
      <c r="B29" s="3" t="s">
        <v>30</v>
      </c>
      <c r="C29" s="4">
        <v>259</v>
      </c>
      <c r="D29" s="4">
        <v>490.26</v>
      </c>
      <c r="E29" s="4">
        <v>169</v>
      </c>
      <c r="F29" s="4">
        <v>787.34</v>
      </c>
      <c r="G29" s="4">
        <v>238</v>
      </c>
      <c r="H29" s="4">
        <v>3341.62</v>
      </c>
      <c r="I29" s="27">
        <f t="shared" si="0"/>
        <v>666</v>
      </c>
      <c r="J29" s="27">
        <f t="shared" si="1"/>
        <v>4619.2199999999993</v>
      </c>
      <c r="K29" s="4">
        <v>3749</v>
      </c>
      <c r="L29" s="4">
        <v>3435.11</v>
      </c>
      <c r="M29" s="4">
        <v>1085</v>
      </c>
      <c r="N29" s="4">
        <v>3204.57</v>
      </c>
      <c r="O29" s="4">
        <v>389</v>
      </c>
      <c r="P29" s="4">
        <v>7970.5</v>
      </c>
      <c r="Q29" s="27">
        <f t="shared" si="2"/>
        <v>5223</v>
      </c>
      <c r="R29" s="27">
        <f t="shared" si="3"/>
        <v>14610.18</v>
      </c>
    </row>
    <row r="30" spans="1:18" ht="15" customHeight="1" x14ac:dyDescent="0.25">
      <c r="A30" s="3">
        <v>19</v>
      </c>
      <c r="B30" s="3" t="s">
        <v>31</v>
      </c>
      <c r="C30" s="4">
        <v>418</v>
      </c>
      <c r="D30" s="4">
        <v>581.75</v>
      </c>
      <c r="E30" s="4">
        <v>0</v>
      </c>
      <c r="F30" s="4">
        <v>0</v>
      </c>
      <c r="G30" s="4">
        <v>0</v>
      </c>
      <c r="H30" s="4">
        <v>0</v>
      </c>
      <c r="I30" s="27">
        <f t="shared" si="0"/>
        <v>418</v>
      </c>
      <c r="J30" s="27">
        <f t="shared" si="1"/>
        <v>581.75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27">
        <f t="shared" si="2"/>
        <v>0</v>
      </c>
      <c r="R30" s="27">
        <f t="shared" si="3"/>
        <v>0</v>
      </c>
    </row>
    <row r="31" spans="1:18" ht="15" customHeight="1" x14ac:dyDescent="0.25">
      <c r="A31" s="3">
        <v>20</v>
      </c>
      <c r="B31" s="3" t="s">
        <v>32</v>
      </c>
      <c r="C31" s="4">
        <v>35</v>
      </c>
      <c r="D31" s="4">
        <v>113</v>
      </c>
      <c r="E31" s="4">
        <v>56</v>
      </c>
      <c r="F31" s="4">
        <v>371</v>
      </c>
      <c r="G31" s="4">
        <v>8</v>
      </c>
      <c r="H31" s="4">
        <v>159</v>
      </c>
      <c r="I31" s="27">
        <f t="shared" si="0"/>
        <v>99</v>
      </c>
      <c r="J31" s="27">
        <f t="shared" si="1"/>
        <v>643</v>
      </c>
      <c r="K31" s="4">
        <v>345</v>
      </c>
      <c r="L31" s="4">
        <v>987</v>
      </c>
      <c r="M31" s="4">
        <v>153</v>
      </c>
      <c r="N31" s="4">
        <v>821</v>
      </c>
      <c r="O31" s="4">
        <v>76</v>
      </c>
      <c r="P31" s="4">
        <v>1820</v>
      </c>
      <c r="Q31" s="27">
        <f t="shared" si="2"/>
        <v>574</v>
      </c>
      <c r="R31" s="27">
        <f t="shared" si="3"/>
        <v>3628</v>
      </c>
    </row>
    <row r="32" spans="1:18" ht="15" customHeight="1" thickBot="1" x14ac:dyDescent="0.3">
      <c r="A32" s="18">
        <v>21</v>
      </c>
      <c r="B32" s="18" t="s">
        <v>33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28">
        <f t="shared" si="0"/>
        <v>0</v>
      </c>
      <c r="J32" s="28">
        <f t="shared" si="1"/>
        <v>0</v>
      </c>
      <c r="K32" s="19">
        <v>14</v>
      </c>
      <c r="L32" s="19">
        <v>42.8</v>
      </c>
      <c r="M32" s="19">
        <v>2</v>
      </c>
      <c r="N32" s="19">
        <v>19.75</v>
      </c>
      <c r="O32" s="19">
        <v>0</v>
      </c>
      <c r="P32" s="19">
        <v>0</v>
      </c>
      <c r="Q32" s="28">
        <f t="shared" si="2"/>
        <v>16</v>
      </c>
      <c r="R32" s="28">
        <f t="shared" si="3"/>
        <v>62.55</v>
      </c>
    </row>
    <row r="33" spans="1:18" ht="15" customHeight="1" thickBot="1" x14ac:dyDescent="0.3">
      <c r="A33" s="29"/>
      <c r="B33" s="30" t="s">
        <v>34</v>
      </c>
      <c r="C33" s="31">
        <f>SUM(C12:C32)</f>
        <v>13313</v>
      </c>
      <c r="D33" s="31">
        <f t="shared" ref="D33:R33" si="4">SUM(D12:D32)</f>
        <v>77676.62</v>
      </c>
      <c r="E33" s="31">
        <f t="shared" si="4"/>
        <v>4879</v>
      </c>
      <c r="F33" s="31">
        <f t="shared" si="4"/>
        <v>121063.81999999999</v>
      </c>
      <c r="G33" s="31">
        <f t="shared" si="4"/>
        <v>3039</v>
      </c>
      <c r="H33" s="31">
        <f t="shared" si="4"/>
        <v>206603.63</v>
      </c>
      <c r="I33" s="31">
        <f t="shared" si="4"/>
        <v>21231</v>
      </c>
      <c r="J33" s="31">
        <f t="shared" si="4"/>
        <v>405344.06999999995</v>
      </c>
      <c r="K33" s="31">
        <f t="shared" si="4"/>
        <v>44972</v>
      </c>
      <c r="L33" s="31">
        <f t="shared" si="4"/>
        <v>133654.52999999997</v>
      </c>
      <c r="M33" s="31">
        <f t="shared" si="4"/>
        <v>8896</v>
      </c>
      <c r="N33" s="31">
        <f t="shared" si="4"/>
        <v>54205.700000000004</v>
      </c>
      <c r="O33" s="31">
        <f t="shared" si="4"/>
        <v>7348</v>
      </c>
      <c r="P33" s="31">
        <f t="shared" si="4"/>
        <v>144328.86000000002</v>
      </c>
      <c r="Q33" s="31">
        <f t="shared" si="4"/>
        <v>61216</v>
      </c>
      <c r="R33" s="32">
        <f t="shared" si="4"/>
        <v>332189.08999999997</v>
      </c>
    </row>
    <row r="34" spans="1:18" ht="15" customHeight="1" x14ac:dyDescent="0.25">
      <c r="A34" s="22">
        <v>22</v>
      </c>
      <c r="B34" s="22" t="s">
        <v>35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33">
        <f t="shared" si="0"/>
        <v>0</v>
      </c>
      <c r="J34" s="33">
        <f t="shared" si="1"/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33">
        <f t="shared" si="2"/>
        <v>0</v>
      </c>
      <c r="R34" s="33">
        <f t="shared" si="3"/>
        <v>0</v>
      </c>
    </row>
    <row r="35" spans="1:18" ht="15" customHeight="1" x14ac:dyDescent="0.25">
      <c r="A35" s="3">
        <v>23</v>
      </c>
      <c r="B35" s="3" t="s">
        <v>36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7">
        <f t="shared" si="0"/>
        <v>0</v>
      </c>
      <c r="J35" s="27">
        <f t="shared" si="1"/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27">
        <f t="shared" si="2"/>
        <v>0</v>
      </c>
      <c r="R35" s="27">
        <f t="shared" si="3"/>
        <v>0</v>
      </c>
    </row>
    <row r="36" spans="1:18" ht="15" customHeight="1" x14ac:dyDescent="0.25">
      <c r="A36" s="3">
        <v>24</v>
      </c>
      <c r="B36" s="3" t="s">
        <v>37</v>
      </c>
      <c r="C36" s="4">
        <v>130</v>
      </c>
      <c r="D36" s="4">
        <v>517</v>
      </c>
      <c r="E36" s="4">
        <v>67</v>
      </c>
      <c r="F36" s="4">
        <v>421</v>
      </c>
      <c r="G36" s="4">
        <v>4</v>
      </c>
      <c r="H36" s="4">
        <v>72</v>
      </c>
      <c r="I36" s="27">
        <f t="shared" si="0"/>
        <v>201</v>
      </c>
      <c r="J36" s="27">
        <f t="shared" si="1"/>
        <v>1010</v>
      </c>
      <c r="K36" s="4">
        <v>138</v>
      </c>
      <c r="L36" s="4">
        <v>172</v>
      </c>
      <c r="M36" s="4">
        <v>212</v>
      </c>
      <c r="N36" s="4">
        <v>281</v>
      </c>
      <c r="O36" s="4">
        <v>66</v>
      </c>
      <c r="P36" s="4">
        <v>343</v>
      </c>
      <c r="Q36" s="27">
        <f t="shared" si="2"/>
        <v>416</v>
      </c>
      <c r="R36" s="27">
        <f t="shared" si="3"/>
        <v>796</v>
      </c>
    </row>
    <row r="37" spans="1:18" ht="15" customHeight="1" x14ac:dyDescent="0.25">
      <c r="A37" s="3">
        <v>25</v>
      </c>
      <c r="B37" s="3" t="s">
        <v>38</v>
      </c>
      <c r="C37" s="4">
        <v>3</v>
      </c>
      <c r="D37" s="4">
        <v>6</v>
      </c>
      <c r="E37" s="4">
        <v>8</v>
      </c>
      <c r="F37" s="4">
        <v>105</v>
      </c>
      <c r="G37" s="4">
        <v>19</v>
      </c>
      <c r="H37" s="4">
        <v>587</v>
      </c>
      <c r="I37" s="27">
        <f t="shared" si="0"/>
        <v>30</v>
      </c>
      <c r="J37" s="27">
        <f t="shared" si="1"/>
        <v>698</v>
      </c>
      <c r="K37" s="4">
        <v>0</v>
      </c>
      <c r="L37" s="4">
        <v>0</v>
      </c>
      <c r="M37" s="4">
        <v>2</v>
      </c>
      <c r="N37" s="4">
        <v>18</v>
      </c>
      <c r="O37" s="4">
        <v>15</v>
      </c>
      <c r="P37" s="4">
        <v>1351</v>
      </c>
      <c r="Q37" s="27">
        <f t="shared" si="2"/>
        <v>17</v>
      </c>
      <c r="R37" s="27">
        <f t="shared" si="3"/>
        <v>1369</v>
      </c>
    </row>
    <row r="38" spans="1:18" ht="15" customHeight="1" x14ac:dyDescent="0.25">
      <c r="A38" s="3">
        <v>26</v>
      </c>
      <c r="B38" s="3" t="s">
        <v>39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27">
        <f t="shared" si="0"/>
        <v>0</v>
      </c>
      <c r="J38" s="27">
        <f t="shared" si="1"/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27">
        <f t="shared" si="2"/>
        <v>0</v>
      </c>
      <c r="R38" s="27">
        <f t="shared" si="3"/>
        <v>0</v>
      </c>
    </row>
    <row r="39" spans="1:18" ht="15" customHeight="1" thickBot="1" x14ac:dyDescent="0.3">
      <c r="A39" s="18">
        <v>27</v>
      </c>
      <c r="B39" s="18" t="s">
        <v>40</v>
      </c>
      <c r="C39" s="19">
        <v>695</v>
      </c>
      <c r="D39" s="19">
        <v>8586</v>
      </c>
      <c r="E39" s="19">
        <v>389</v>
      </c>
      <c r="F39" s="19">
        <v>11220</v>
      </c>
      <c r="G39" s="19">
        <v>214</v>
      </c>
      <c r="H39" s="19">
        <v>15272</v>
      </c>
      <c r="I39" s="28">
        <f t="shared" si="0"/>
        <v>1298</v>
      </c>
      <c r="J39" s="28">
        <f t="shared" si="1"/>
        <v>35078</v>
      </c>
      <c r="K39" s="19">
        <v>4828</v>
      </c>
      <c r="L39" s="19">
        <v>20403</v>
      </c>
      <c r="M39" s="19">
        <v>3002</v>
      </c>
      <c r="N39" s="19">
        <v>29836</v>
      </c>
      <c r="O39" s="19">
        <v>154</v>
      </c>
      <c r="P39" s="19">
        <v>14555</v>
      </c>
      <c r="Q39" s="28">
        <f t="shared" si="2"/>
        <v>7984</v>
      </c>
      <c r="R39" s="28">
        <f t="shared" si="3"/>
        <v>64794</v>
      </c>
    </row>
    <row r="40" spans="1:18" ht="15" customHeight="1" thickBot="1" x14ac:dyDescent="0.3">
      <c r="A40" s="29"/>
      <c r="B40" s="30" t="s">
        <v>34</v>
      </c>
      <c r="C40" s="31">
        <f>SUM(C34:C39)</f>
        <v>828</v>
      </c>
      <c r="D40" s="31">
        <f t="shared" ref="D40:R40" si="5">SUM(D34:D39)</f>
        <v>9109</v>
      </c>
      <c r="E40" s="31">
        <f t="shared" si="5"/>
        <v>464</v>
      </c>
      <c r="F40" s="31">
        <f t="shared" si="5"/>
        <v>11746</v>
      </c>
      <c r="G40" s="31">
        <f t="shared" si="5"/>
        <v>237</v>
      </c>
      <c r="H40" s="31">
        <f t="shared" si="5"/>
        <v>15931</v>
      </c>
      <c r="I40" s="31">
        <f t="shared" si="5"/>
        <v>1529</v>
      </c>
      <c r="J40" s="31">
        <f t="shared" si="5"/>
        <v>36786</v>
      </c>
      <c r="K40" s="31">
        <f t="shared" si="5"/>
        <v>4966</v>
      </c>
      <c r="L40" s="31">
        <f t="shared" si="5"/>
        <v>20575</v>
      </c>
      <c r="M40" s="31">
        <f t="shared" si="5"/>
        <v>3216</v>
      </c>
      <c r="N40" s="31">
        <f t="shared" si="5"/>
        <v>30135</v>
      </c>
      <c r="O40" s="31">
        <f t="shared" si="5"/>
        <v>235</v>
      </c>
      <c r="P40" s="31">
        <f t="shared" si="5"/>
        <v>16249</v>
      </c>
      <c r="Q40" s="31">
        <f t="shared" si="5"/>
        <v>8417</v>
      </c>
      <c r="R40" s="32">
        <f t="shared" si="5"/>
        <v>66959</v>
      </c>
    </row>
    <row r="41" spans="1:18" ht="15" customHeight="1" x14ac:dyDescent="0.25">
      <c r="A41" s="22">
        <v>28</v>
      </c>
      <c r="B41" s="22" t="s">
        <v>41</v>
      </c>
      <c r="C41" s="23">
        <v>114</v>
      </c>
      <c r="D41" s="23">
        <v>10864.72</v>
      </c>
      <c r="E41" s="23">
        <v>297</v>
      </c>
      <c r="F41" s="23">
        <v>32596.94</v>
      </c>
      <c r="G41" s="23">
        <v>190</v>
      </c>
      <c r="H41" s="23">
        <v>34765.86</v>
      </c>
      <c r="I41" s="33">
        <f t="shared" si="0"/>
        <v>601</v>
      </c>
      <c r="J41" s="33">
        <f t="shared" si="1"/>
        <v>78227.51999999999</v>
      </c>
      <c r="K41" s="23">
        <v>916</v>
      </c>
      <c r="L41" s="23">
        <v>23805.03</v>
      </c>
      <c r="M41" s="23">
        <v>246</v>
      </c>
      <c r="N41" s="23">
        <v>7864.45</v>
      </c>
      <c r="O41" s="23">
        <v>602</v>
      </c>
      <c r="P41" s="23">
        <v>27423.73</v>
      </c>
      <c r="Q41" s="33">
        <f t="shared" si="2"/>
        <v>1764</v>
      </c>
      <c r="R41" s="33">
        <f t="shared" si="3"/>
        <v>59093.21</v>
      </c>
    </row>
    <row r="42" spans="1:18" ht="15" customHeight="1" x14ac:dyDescent="0.25">
      <c r="A42" s="3">
        <v>29</v>
      </c>
      <c r="B42" s="3" t="s">
        <v>42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27">
        <f t="shared" si="0"/>
        <v>0</v>
      </c>
      <c r="J42" s="27">
        <f t="shared" si="1"/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27">
        <f t="shared" si="2"/>
        <v>0</v>
      </c>
      <c r="R42" s="27">
        <f t="shared" si="3"/>
        <v>0</v>
      </c>
    </row>
    <row r="43" spans="1:18" ht="15" customHeight="1" x14ac:dyDescent="0.25">
      <c r="A43" s="3">
        <v>30</v>
      </c>
      <c r="B43" s="3" t="s">
        <v>43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27">
        <f t="shared" si="0"/>
        <v>0</v>
      </c>
      <c r="J43" s="27">
        <f t="shared" si="1"/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27">
        <f t="shared" si="2"/>
        <v>0</v>
      </c>
      <c r="R43" s="27">
        <f t="shared" si="3"/>
        <v>0</v>
      </c>
    </row>
    <row r="44" spans="1:18" ht="15" customHeight="1" x14ac:dyDescent="0.25">
      <c r="A44" s="3">
        <v>31</v>
      </c>
      <c r="B44" s="3" t="s">
        <v>44</v>
      </c>
      <c r="C44" s="4">
        <v>487</v>
      </c>
      <c r="D44" s="4">
        <v>10619</v>
      </c>
      <c r="E44" s="4">
        <v>123</v>
      </c>
      <c r="F44" s="4">
        <v>7272</v>
      </c>
      <c r="G44" s="4">
        <v>320</v>
      </c>
      <c r="H44" s="4">
        <v>17092</v>
      </c>
      <c r="I44" s="27">
        <f t="shared" si="0"/>
        <v>930</v>
      </c>
      <c r="J44" s="27">
        <f t="shared" si="1"/>
        <v>34983</v>
      </c>
      <c r="K44" s="4">
        <v>12934</v>
      </c>
      <c r="L44" s="4">
        <v>27535</v>
      </c>
      <c r="M44" s="4">
        <v>2572</v>
      </c>
      <c r="N44" s="4">
        <v>14089</v>
      </c>
      <c r="O44" s="4">
        <v>1830</v>
      </c>
      <c r="P44" s="4">
        <v>26667</v>
      </c>
      <c r="Q44" s="27">
        <f t="shared" si="2"/>
        <v>17336</v>
      </c>
      <c r="R44" s="27">
        <f t="shared" si="3"/>
        <v>68291</v>
      </c>
    </row>
    <row r="45" spans="1:18" ht="15" customHeight="1" x14ac:dyDescent="0.25">
      <c r="A45" s="3">
        <v>32</v>
      </c>
      <c r="B45" s="3" t="s">
        <v>45</v>
      </c>
      <c r="C45" s="4">
        <v>109</v>
      </c>
      <c r="D45" s="4">
        <v>1104.94</v>
      </c>
      <c r="E45" s="4">
        <v>418</v>
      </c>
      <c r="F45" s="4">
        <v>25244.84</v>
      </c>
      <c r="G45" s="4">
        <v>291</v>
      </c>
      <c r="H45" s="4">
        <v>23160.04</v>
      </c>
      <c r="I45" s="27">
        <f t="shared" si="0"/>
        <v>818</v>
      </c>
      <c r="J45" s="27">
        <f t="shared" si="1"/>
        <v>49509.82</v>
      </c>
      <c r="K45" s="4">
        <v>1057</v>
      </c>
      <c r="L45" s="4">
        <v>7273.1</v>
      </c>
      <c r="M45" s="4">
        <v>2217</v>
      </c>
      <c r="N45" s="4">
        <v>38330.19</v>
      </c>
      <c r="O45" s="4">
        <v>7748</v>
      </c>
      <c r="P45" s="4">
        <v>55220.83</v>
      </c>
      <c r="Q45" s="27">
        <f t="shared" si="2"/>
        <v>11022</v>
      </c>
      <c r="R45" s="27">
        <f t="shared" si="3"/>
        <v>100824.12</v>
      </c>
    </row>
    <row r="46" spans="1:18" ht="15" customHeight="1" x14ac:dyDescent="0.25">
      <c r="A46" s="3">
        <v>33</v>
      </c>
      <c r="B46" s="3" t="s">
        <v>46</v>
      </c>
      <c r="C46" s="4">
        <v>0</v>
      </c>
      <c r="D46" s="4">
        <v>0</v>
      </c>
      <c r="E46" s="4">
        <v>0</v>
      </c>
      <c r="F46" s="4">
        <v>0</v>
      </c>
      <c r="G46" s="4">
        <v>13</v>
      </c>
      <c r="H46" s="4">
        <v>17919.169999999998</v>
      </c>
      <c r="I46" s="27">
        <f t="shared" si="0"/>
        <v>13</v>
      </c>
      <c r="J46" s="27">
        <f t="shared" si="1"/>
        <v>17919.169999999998</v>
      </c>
      <c r="K46" s="4">
        <v>2391</v>
      </c>
      <c r="L46" s="4">
        <v>2096.02</v>
      </c>
      <c r="M46" s="4">
        <v>353</v>
      </c>
      <c r="N46" s="4">
        <v>4061.91</v>
      </c>
      <c r="O46" s="4">
        <v>453</v>
      </c>
      <c r="P46" s="4">
        <v>11761.24</v>
      </c>
      <c r="Q46" s="27">
        <f t="shared" si="2"/>
        <v>3197</v>
      </c>
      <c r="R46" s="27">
        <f t="shared" si="3"/>
        <v>17919.169999999998</v>
      </c>
    </row>
    <row r="47" spans="1:18" ht="15" customHeight="1" x14ac:dyDescent="0.25">
      <c r="A47" s="3">
        <v>34</v>
      </c>
      <c r="B47" s="3" t="s">
        <v>47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27">
        <f t="shared" si="0"/>
        <v>0</v>
      </c>
      <c r="J47" s="27">
        <f t="shared" si="1"/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27">
        <f t="shared" si="2"/>
        <v>0</v>
      </c>
      <c r="R47" s="27">
        <f t="shared" si="3"/>
        <v>0</v>
      </c>
    </row>
    <row r="48" spans="1:18" ht="15" customHeight="1" x14ac:dyDescent="0.25">
      <c r="A48" s="3">
        <v>35</v>
      </c>
      <c r="B48" s="3" t="s">
        <v>48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27">
        <f t="shared" si="0"/>
        <v>0</v>
      </c>
      <c r="J48" s="27">
        <f t="shared" si="1"/>
        <v>0</v>
      </c>
      <c r="K48" s="4">
        <v>0</v>
      </c>
      <c r="L48" s="4">
        <v>0</v>
      </c>
      <c r="M48" s="4">
        <v>8</v>
      </c>
      <c r="N48" s="4">
        <v>177.71</v>
      </c>
      <c r="O48" s="4">
        <v>9</v>
      </c>
      <c r="P48" s="4">
        <v>489.98</v>
      </c>
      <c r="Q48" s="27">
        <f t="shared" si="2"/>
        <v>17</v>
      </c>
      <c r="R48" s="27">
        <f t="shared" si="3"/>
        <v>667.69</v>
      </c>
    </row>
    <row r="49" spans="1:18" ht="15" customHeight="1" x14ac:dyDescent="0.25">
      <c r="A49" s="3">
        <v>36</v>
      </c>
      <c r="B49" s="3" t="s">
        <v>49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27">
        <f t="shared" si="0"/>
        <v>0</v>
      </c>
      <c r="J49" s="27">
        <f t="shared" si="1"/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27">
        <f t="shared" si="2"/>
        <v>0</v>
      </c>
      <c r="R49" s="27">
        <f t="shared" si="3"/>
        <v>0</v>
      </c>
    </row>
    <row r="50" spans="1:18" ht="15" customHeight="1" x14ac:dyDescent="0.25">
      <c r="A50" s="3">
        <v>37</v>
      </c>
      <c r="B50" s="3" t="s">
        <v>50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27">
        <f t="shared" si="0"/>
        <v>0</v>
      </c>
      <c r="J50" s="27">
        <f t="shared" si="1"/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27">
        <f t="shared" si="2"/>
        <v>0</v>
      </c>
      <c r="R50" s="27">
        <f t="shared" si="3"/>
        <v>0</v>
      </c>
    </row>
    <row r="51" spans="1:18" ht="15" customHeight="1" x14ac:dyDescent="0.25">
      <c r="A51" s="3">
        <v>38</v>
      </c>
      <c r="B51" s="3" t="s">
        <v>51</v>
      </c>
      <c r="C51" s="4">
        <v>11</v>
      </c>
      <c r="D51" s="4">
        <v>11.14</v>
      </c>
      <c r="E51" s="4">
        <v>2</v>
      </c>
      <c r="F51" s="4">
        <v>40.200000000000003</v>
      </c>
      <c r="G51" s="4">
        <v>6</v>
      </c>
      <c r="H51" s="4">
        <v>406.5</v>
      </c>
      <c r="I51" s="27">
        <f t="shared" si="0"/>
        <v>19</v>
      </c>
      <c r="J51" s="27">
        <f t="shared" si="1"/>
        <v>457.84000000000003</v>
      </c>
      <c r="K51" s="4">
        <v>11</v>
      </c>
      <c r="L51" s="4">
        <v>114.95</v>
      </c>
      <c r="M51" s="4">
        <v>68</v>
      </c>
      <c r="N51" s="4">
        <v>1047.3499999999999</v>
      </c>
      <c r="O51" s="4">
        <v>13</v>
      </c>
      <c r="P51" s="4">
        <v>4657.21</v>
      </c>
      <c r="Q51" s="27">
        <f t="shared" si="2"/>
        <v>92</v>
      </c>
      <c r="R51" s="27">
        <f t="shared" si="3"/>
        <v>5819.51</v>
      </c>
    </row>
    <row r="52" spans="1:18" ht="15" customHeight="1" x14ac:dyDescent="0.25">
      <c r="A52" s="3">
        <v>39</v>
      </c>
      <c r="B52" s="3" t="s">
        <v>52</v>
      </c>
      <c r="C52" s="4">
        <v>12</v>
      </c>
      <c r="D52" s="4">
        <v>14.75</v>
      </c>
      <c r="E52" s="4">
        <v>0</v>
      </c>
      <c r="F52" s="4">
        <v>0</v>
      </c>
      <c r="G52" s="4">
        <v>0</v>
      </c>
      <c r="H52" s="4">
        <v>0</v>
      </c>
      <c r="I52" s="27">
        <f t="shared" si="0"/>
        <v>12</v>
      </c>
      <c r="J52" s="27">
        <f t="shared" si="1"/>
        <v>14.75</v>
      </c>
      <c r="K52" s="4">
        <v>13</v>
      </c>
      <c r="L52" s="4">
        <v>12.69</v>
      </c>
      <c r="M52" s="4">
        <v>40</v>
      </c>
      <c r="N52" s="4">
        <v>118</v>
      </c>
      <c r="O52" s="4">
        <v>57</v>
      </c>
      <c r="P52" s="4">
        <v>581.33000000000004</v>
      </c>
      <c r="Q52" s="27">
        <f t="shared" si="2"/>
        <v>110</v>
      </c>
      <c r="R52" s="27">
        <f t="shared" si="3"/>
        <v>712.02</v>
      </c>
    </row>
    <row r="53" spans="1:18" ht="15" customHeight="1" x14ac:dyDescent="0.25">
      <c r="A53" s="3">
        <v>40</v>
      </c>
      <c r="B53" s="3" t="s">
        <v>53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27">
        <f t="shared" si="0"/>
        <v>0</v>
      </c>
      <c r="J53" s="27">
        <f t="shared" si="1"/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27">
        <f t="shared" si="2"/>
        <v>0</v>
      </c>
      <c r="R53" s="27">
        <f t="shared" si="3"/>
        <v>0</v>
      </c>
    </row>
    <row r="54" spans="1:18" ht="15" customHeight="1" x14ac:dyDescent="0.25">
      <c r="A54" s="3">
        <v>41</v>
      </c>
      <c r="B54" s="3" t="s">
        <v>54</v>
      </c>
      <c r="C54" s="4">
        <v>2753</v>
      </c>
      <c r="D54" s="4">
        <v>544</v>
      </c>
      <c r="E54" s="4">
        <v>1</v>
      </c>
      <c r="F54" s="4">
        <v>14</v>
      </c>
      <c r="G54" s="4">
        <v>10</v>
      </c>
      <c r="H54" s="4">
        <v>85</v>
      </c>
      <c r="I54" s="27">
        <f t="shared" si="0"/>
        <v>2764</v>
      </c>
      <c r="J54" s="27">
        <f t="shared" si="1"/>
        <v>643</v>
      </c>
      <c r="K54" s="4">
        <v>53925</v>
      </c>
      <c r="L54" s="4">
        <v>8249</v>
      </c>
      <c r="M54" s="4">
        <v>15</v>
      </c>
      <c r="N54" s="4">
        <v>133</v>
      </c>
      <c r="O54" s="4">
        <v>83</v>
      </c>
      <c r="P54" s="4">
        <v>658</v>
      </c>
      <c r="Q54" s="27">
        <f t="shared" si="2"/>
        <v>54023</v>
      </c>
      <c r="R54" s="27">
        <f t="shared" si="3"/>
        <v>9040</v>
      </c>
    </row>
    <row r="55" spans="1:18" ht="15" customHeight="1" x14ac:dyDescent="0.25">
      <c r="A55" s="3">
        <v>42</v>
      </c>
      <c r="B55" s="3" t="s">
        <v>55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27">
        <f t="shared" si="0"/>
        <v>0</v>
      </c>
      <c r="J55" s="27">
        <f t="shared" si="1"/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27">
        <f t="shared" si="2"/>
        <v>0</v>
      </c>
      <c r="R55" s="27">
        <f t="shared" si="3"/>
        <v>0</v>
      </c>
    </row>
    <row r="56" spans="1:18" ht="15" customHeight="1" x14ac:dyDescent="0.25">
      <c r="A56" s="3">
        <v>43</v>
      </c>
      <c r="B56" s="3" t="s">
        <v>56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27">
        <f t="shared" si="0"/>
        <v>0</v>
      </c>
      <c r="J56" s="27">
        <f t="shared" si="1"/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27">
        <f t="shared" si="2"/>
        <v>0</v>
      </c>
      <c r="R56" s="27">
        <f t="shared" si="3"/>
        <v>0</v>
      </c>
    </row>
    <row r="57" spans="1:18" ht="15" customHeight="1" x14ac:dyDescent="0.25">
      <c r="A57" s="3">
        <v>44</v>
      </c>
      <c r="B57" s="3" t="s">
        <v>57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27">
        <f t="shared" si="0"/>
        <v>0</v>
      </c>
      <c r="J57" s="27">
        <f t="shared" si="1"/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27">
        <f t="shared" si="2"/>
        <v>0</v>
      </c>
      <c r="R57" s="27">
        <f t="shared" si="3"/>
        <v>0</v>
      </c>
    </row>
    <row r="58" spans="1:18" ht="15" customHeight="1" x14ac:dyDescent="0.25">
      <c r="A58" s="3">
        <v>45</v>
      </c>
      <c r="B58" s="3" t="s">
        <v>58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27">
        <f t="shared" si="0"/>
        <v>0</v>
      </c>
      <c r="J58" s="27">
        <f t="shared" si="1"/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27">
        <f t="shared" si="2"/>
        <v>0</v>
      </c>
      <c r="R58" s="27">
        <f t="shared" si="3"/>
        <v>0</v>
      </c>
    </row>
    <row r="59" spans="1:18" ht="15" customHeight="1" thickBot="1" x14ac:dyDescent="0.3">
      <c r="A59" s="18">
        <v>46</v>
      </c>
      <c r="B59" s="18" t="s">
        <v>297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28">
        <f t="shared" si="0"/>
        <v>0</v>
      </c>
      <c r="J59" s="28">
        <f t="shared" si="1"/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28">
        <f t="shared" si="2"/>
        <v>0</v>
      </c>
      <c r="R59" s="28">
        <f t="shared" si="3"/>
        <v>0</v>
      </c>
    </row>
    <row r="60" spans="1:18" ht="15" customHeight="1" thickBot="1" x14ac:dyDescent="0.3">
      <c r="A60" s="29"/>
      <c r="B60" s="30" t="s">
        <v>34</v>
      </c>
      <c r="C60" s="31">
        <f>SUM(C41:C59)</f>
        <v>3486</v>
      </c>
      <c r="D60" s="31">
        <f t="shared" ref="D60:R60" si="6">SUM(D41:D59)</f>
        <v>23158.55</v>
      </c>
      <c r="E60" s="31">
        <f t="shared" si="6"/>
        <v>841</v>
      </c>
      <c r="F60" s="31">
        <f t="shared" si="6"/>
        <v>65167.979999999996</v>
      </c>
      <c r="G60" s="31">
        <f t="shared" si="6"/>
        <v>830</v>
      </c>
      <c r="H60" s="31">
        <f t="shared" si="6"/>
        <v>93428.569999999992</v>
      </c>
      <c r="I60" s="31">
        <f t="shared" si="6"/>
        <v>5157</v>
      </c>
      <c r="J60" s="31">
        <f t="shared" si="6"/>
        <v>181755.1</v>
      </c>
      <c r="K60" s="31">
        <f t="shared" si="6"/>
        <v>71247</v>
      </c>
      <c r="L60" s="31">
        <f t="shared" si="6"/>
        <v>69085.789999999994</v>
      </c>
      <c r="M60" s="31">
        <f t="shared" si="6"/>
        <v>5519</v>
      </c>
      <c r="N60" s="31">
        <f t="shared" si="6"/>
        <v>65821.61</v>
      </c>
      <c r="O60" s="31">
        <f t="shared" si="6"/>
        <v>10795</v>
      </c>
      <c r="P60" s="31">
        <f t="shared" si="6"/>
        <v>127459.32</v>
      </c>
      <c r="Q60" s="31">
        <f t="shared" si="6"/>
        <v>87561</v>
      </c>
      <c r="R60" s="32">
        <f t="shared" si="6"/>
        <v>262366.71999999997</v>
      </c>
    </row>
    <row r="61" spans="1:18" ht="15" customHeight="1" x14ac:dyDescent="0.25">
      <c r="A61" s="22">
        <v>47</v>
      </c>
      <c r="B61" s="22" t="s">
        <v>59</v>
      </c>
      <c r="C61" s="23">
        <v>5277</v>
      </c>
      <c r="D61" s="23">
        <v>8891</v>
      </c>
      <c r="E61" s="23">
        <v>0</v>
      </c>
      <c r="F61" s="23">
        <v>0</v>
      </c>
      <c r="G61" s="23">
        <v>0</v>
      </c>
      <c r="H61" s="23">
        <v>0</v>
      </c>
      <c r="I61" s="33">
        <f t="shared" si="0"/>
        <v>5277</v>
      </c>
      <c r="J61" s="33">
        <f t="shared" si="1"/>
        <v>8891</v>
      </c>
      <c r="K61" s="23">
        <v>17228</v>
      </c>
      <c r="L61" s="23">
        <v>12408</v>
      </c>
      <c r="M61" s="23">
        <v>394</v>
      </c>
      <c r="N61" s="23">
        <v>1732</v>
      </c>
      <c r="O61" s="23">
        <v>7</v>
      </c>
      <c r="P61" s="23">
        <v>76</v>
      </c>
      <c r="Q61" s="33">
        <f t="shared" si="2"/>
        <v>17629</v>
      </c>
      <c r="R61" s="33">
        <f t="shared" si="3"/>
        <v>14216</v>
      </c>
    </row>
    <row r="62" spans="1:18" ht="15" customHeight="1" x14ac:dyDescent="0.25">
      <c r="A62" s="3">
        <v>48</v>
      </c>
      <c r="B62" s="3" t="s">
        <v>60</v>
      </c>
      <c r="C62" s="4">
        <v>4438</v>
      </c>
      <c r="D62" s="4">
        <v>1228</v>
      </c>
      <c r="E62" s="4">
        <v>2055</v>
      </c>
      <c r="F62" s="4">
        <v>573</v>
      </c>
      <c r="G62" s="4">
        <v>889</v>
      </c>
      <c r="H62" s="4">
        <v>246</v>
      </c>
      <c r="I62" s="27">
        <f t="shared" si="0"/>
        <v>7382</v>
      </c>
      <c r="J62" s="27">
        <f t="shared" si="1"/>
        <v>2047</v>
      </c>
      <c r="K62" s="4">
        <v>6883</v>
      </c>
      <c r="L62" s="4">
        <v>1904</v>
      </c>
      <c r="M62" s="4">
        <v>3108</v>
      </c>
      <c r="N62" s="4">
        <v>930</v>
      </c>
      <c r="O62" s="4">
        <v>1133</v>
      </c>
      <c r="P62" s="4">
        <v>322</v>
      </c>
      <c r="Q62" s="27">
        <f t="shared" si="2"/>
        <v>11124</v>
      </c>
      <c r="R62" s="27">
        <f t="shared" si="3"/>
        <v>3156</v>
      </c>
    </row>
    <row r="63" spans="1:18" ht="15" customHeight="1" thickBot="1" x14ac:dyDescent="0.3">
      <c r="A63" s="18">
        <v>49</v>
      </c>
      <c r="B63" s="18" t="s">
        <v>61</v>
      </c>
      <c r="C63" s="19">
        <v>380</v>
      </c>
      <c r="D63" s="19">
        <v>282.94</v>
      </c>
      <c r="E63" s="19">
        <v>33</v>
      </c>
      <c r="F63" s="19">
        <v>167.66</v>
      </c>
      <c r="G63" s="19">
        <v>0</v>
      </c>
      <c r="H63" s="19">
        <v>0</v>
      </c>
      <c r="I63" s="28">
        <f t="shared" si="0"/>
        <v>413</v>
      </c>
      <c r="J63" s="28">
        <f t="shared" si="1"/>
        <v>450.6</v>
      </c>
      <c r="K63" s="19">
        <v>4287</v>
      </c>
      <c r="L63" s="19">
        <v>1501.01</v>
      </c>
      <c r="M63" s="19">
        <v>285</v>
      </c>
      <c r="N63" s="19">
        <v>1012.87</v>
      </c>
      <c r="O63" s="19">
        <v>85</v>
      </c>
      <c r="P63" s="19">
        <v>899</v>
      </c>
      <c r="Q63" s="28">
        <f t="shared" si="2"/>
        <v>4657</v>
      </c>
      <c r="R63" s="28">
        <f t="shared" si="3"/>
        <v>3412.88</v>
      </c>
    </row>
    <row r="64" spans="1:18" ht="15" customHeight="1" thickBot="1" x14ac:dyDescent="0.3">
      <c r="A64" s="29"/>
      <c r="B64" s="30" t="s">
        <v>34</v>
      </c>
      <c r="C64" s="31">
        <f>SUM(C61:C63)</f>
        <v>10095</v>
      </c>
      <c r="D64" s="31">
        <f t="shared" ref="D64:R64" si="7">SUM(D61:D63)</f>
        <v>10401.94</v>
      </c>
      <c r="E64" s="31">
        <f t="shared" si="7"/>
        <v>2088</v>
      </c>
      <c r="F64" s="31">
        <f t="shared" si="7"/>
        <v>740.66</v>
      </c>
      <c r="G64" s="31">
        <f t="shared" si="7"/>
        <v>889</v>
      </c>
      <c r="H64" s="31">
        <f t="shared" si="7"/>
        <v>246</v>
      </c>
      <c r="I64" s="31">
        <f t="shared" si="7"/>
        <v>13072</v>
      </c>
      <c r="J64" s="31">
        <f t="shared" si="7"/>
        <v>11388.6</v>
      </c>
      <c r="K64" s="31">
        <f t="shared" si="7"/>
        <v>28398</v>
      </c>
      <c r="L64" s="31">
        <f t="shared" si="7"/>
        <v>15813.01</v>
      </c>
      <c r="M64" s="31">
        <f t="shared" si="7"/>
        <v>3787</v>
      </c>
      <c r="N64" s="31">
        <f t="shared" si="7"/>
        <v>3674.87</v>
      </c>
      <c r="O64" s="31">
        <f t="shared" si="7"/>
        <v>1225</v>
      </c>
      <c r="P64" s="31">
        <f t="shared" si="7"/>
        <v>1297</v>
      </c>
      <c r="Q64" s="31">
        <f t="shared" si="7"/>
        <v>33410</v>
      </c>
      <c r="R64" s="32">
        <f t="shared" si="7"/>
        <v>20784.88</v>
      </c>
    </row>
    <row r="65" spans="1:18" ht="15" customHeight="1" x14ac:dyDescent="0.25">
      <c r="A65" s="22">
        <v>50</v>
      </c>
      <c r="B65" s="22" t="s">
        <v>62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33">
        <f t="shared" si="0"/>
        <v>0</v>
      </c>
      <c r="J65" s="33">
        <f t="shared" si="1"/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33">
        <f t="shared" si="2"/>
        <v>0</v>
      </c>
      <c r="R65" s="33">
        <f t="shared" si="3"/>
        <v>0</v>
      </c>
    </row>
    <row r="66" spans="1:18" ht="15" customHeight="1" x14ac:dyDescent="0.25">
      <c r="A66" s="3">
        <v>51</v>
      </c>
      <c r="B66" s="3" t="s">
        <v>63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27">
        <f t="shared" si="0"/>
        <v>0</v>
      </c>
      <c r="J66" s="27">
        <f t="shared" si="1"/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27">
        <f t="shared" si="2"/>
        <v>0</v>
      </c>
      <c r="R66" s="27">
        <f t="shared" si="3"/>
        <v>0</v>
      </c>
    </row>
    <row r="67" spans="1:18" ht="15" customHeight="1" thickBot="1" x14ac:dyDescent="0.3">
      <c r="A67" s="94"/>
      <c r="B67" s="94" t="s">
        <v>34</v>
      </c>
      <c r="C67" s="93">
        <f>SUM(C65:C66)</f>
        <v>0</v>
      </c>
      <c r="D67" s="93">
        <f t="shared" ref="D67:R67" si="8">SUM(D65:D66)</f>
        <v>0</v>
      </c>
      <c r="E67" s="93">
        <f t="shared" si="8"/>
        <v>0</v>
      </c>
      <c r="F67" s="93">
        <f t="shared" si="8"/>
        <v>0</v>
      </c>
      <c r="G67" s="93">
        <f t="shared" si="8"/>
        <v>0</v>
      </c>
      <c r="H67" s="93">
        <f t="shared" si="8"/>
        <v>0</v>
      </c>
      <c r="I67" s="93">
        <f t="shared" si="8"/>
        <v>0</v>
      </c>
      <c r="J67" s="93">
        <f t="shared" si="8"/>
        <v>0</v>
      </c>
      <c r="K67" s="93">
        <f t="shared" si="8"/>
        <v>0</v>
      </c>
      <c r="L67" s="93">
        <f t="shared" si="8"/>
        <v>0</v>
      </c>
      <c r="M67" s="93">
        <f t="shared" si="8"/>
        <v>0</v>
      </c>
      <c r="N67" s="93">
        <f t="shared" si="8"/>
        <v>0</v>
      </c>
      <c r="O67" s="93">
        <f t="shared" si="8"/>
        <v>0</v>
      </c>
      <c r="P67" s="93">
        <f t="shared" si="8"/>
        <v>0</v>
      </c>
      <c r="Q67" s="93">
        <f t="shared" si="8"/>
        <v>0</v>
      </c>
      <c r="R67" s="93">
        <f t="shared" si="8"/>
        <v>0</v>
      </c>
    </row>
    <row r="68" spans="1:18" ht="15" customHeight="1" thickBot="1" x14ac:dyDescent="0.3">
      <c r="A68" s="276" t="s">
        <v>11</v>
      </c>
      <c r="B68" s="277"/>
      <c r="C68" s="25">
        <f>C67+C64+C60+C40+C33</f>
        <v>27722</v>
      </c>
      <c r="D68" s="25">
        <f t="shared" ref="D68:R68" si="9">D67+D64+D60+D40+D33</f>
        <v>120346.10999999999</v>
      </c>
      <c r="E68" s="25">
        <f t="shared" si="9"/>
        <v>8272</v>
      </c>
      <c r="F68" s="25">
        <f t="shared" si="9"/>
        <v>198718.46</v>
      </c>
      <c r="G68" s="25">
        <f t="shared" si="9"/>
        <v>4995</v>
      </c>
      <c r="H68" s="25">
        <f t="shared" si="9"/>
        <v>316209.2</v>
      </c>
      <c r="I68" s="25">
        <f t="shared" si="9"/>
        <v>40989</v>
      </c>
      <c r="J68" s="25">
        <f t="shared" si="9"/>
        <v>635273.77</v>
      </c>
      <c r="K68" s="25">
        <f t="shared" si="9"/>
        <v>149583</v>
      </c>
      <c r="L68" s="25">
        <f t="shared" si="9"/>
        <v>239128.32999999996</v>
      </c>
      <c r="M68" s="25">
        <f t="shared" si="9"/>
        <v>21418</v>
      </c>
      <c r="N68" s="25">
        <f t="shared" si="9"/>
        <v>153837.18</v>
      </c>
      <c r="O68" s="25">
        <f t="shared" si="9"/>
        <v>19603</v>
      </c>
      <c r="P68" s="25">
        <f t="shared" si="9"/>
        <v>289334.18000000005</v>
      </c>
      <c r="Q68" s="25">
        <f t="shared" si="9"/>
        <v>190604</v>
      </c>
      <c r="R68" s="26">
        <f t="shared" si="9"/>
        <v>682299.69</v>
      </c>
    </row>
    <row r="69" spans="1:18" ht="15" customHeight="1" x14ac:dyDescent="0.25"/>
    <row r="70" spans="1:18" ht="15" customHeight="1" x14ac:dyDescent="0.25"/>
    <row r="71" spans="1:18" ht="15" customHeight="1" x14ac:dyDescent="0.25"/>
    <row r="72" spans="1:18" ht="15" customHeight="1" x14ac:dyDescent="0.25"/>
    <row r="73" spans="1:18" ht="15" customHeight="1" x14ac:dyDescent="0.25"/>
    <row r="74" spans="1:18" ht="15" customHeight="1" x14ac:dyDescent="0.25"/>
    <row r="75" spans="1:18" ht="15" customHeight="1" x14ac:dyDescent="0.25"/>
    <row r="76" spans="1:18" ht="15" customHeight="1" x14ac:dyDescent="0.25"/>
    <row r="77" spans="1:18" ht="15" customHeight="1" x14ac:dyDescent="0.25"/>
    <row r="78" spans="1:18" ht="15" customHeight="1" x14ac:dyDescent="0.25"/>
    <row r="79" spans="1:18" ht="15" customHeight="1" x14ac:dyDescent="0.25"/>
    <row r="80" spans="1:18" ht="15" customHeight="1" x14ac:dyDescent="0.25"/>
    <row r="81" ht="15" customHeight="1" x14ac:dyDescent="0.25"/>
  </sheetData>
  <mergeCells count="19">
    <mergeCell ref="A1:R1"/>
    <mergeCell ref="A2:R2"/>
    <mergeCell ref="A4:R4"/>
    <mergeCell ref="A5:R5"/>
    <mergeCell ref="A68:B68"/>
    <mergeCell ref="AC6:AP6"/>
    <mergeCell ref="A8:A10"/>
    <mergeCell ref="B8:B10"/>
    <mergeCell ref="C8:J8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6:R6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  <legacyDrawing r:id="rId3"/>
  <controls>
    <mc:AlternateContent xmlns:mc="http://schemas.openxmlformats.org/markup-compatibility/2006">
      <mc:Choice Requires="x14">
        <control shapeId="37889" r:id="rId4" name="Control 1">
          <controlPr defaultSize="0" r:id="rId5">
            <anchor moveWithCells="1">
              <from>
                <xdr:col>28</xdr:col>
                <xdr:colOff>0</xdr:colOff>
                <xdr:row>5</xdr:row>
                <xdr:rowOff>0</xdr:rowOff>
              </from>
              <to>
                <xdr:col>29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37889" r:id="rId4" name="Control 1"/>
      </mc:Fallback>
    </mc:AlternateContent>
    <mc:AlternateContent xmlns:mc="http://schemas.openxmlformats.org/markup-compatibility/2006">
      <mc:Choice Requires="x14">
        <control shapeId="37890" r:id="rId6" name="Control 2">
          <controlPr defaultSize="0" r:id="rId5">
            <anchor moveWithCells="1">
              <from>
                <xdr:col>28</xdr:col>
                <xdr:colOff>0</xdr:colOff>
                <xdr:row>40</xdr:row>
                <xdr:rowOff>0</xdr:rowOff>
              </from>
              <to>
                <xdr:col>29</xdr:col>
                <xdr:colOff>76200</xdr:colOff>
                <xdr:row>41</xdr:row>
                <xdr:rowOff>38100</xdr:rowOff>
              </to>
            </anchor>
          </controlPr>
        </control>
      </mc:Choice>
      <mc:Fallback>
        <control shapeId="37890" r:id="rId6" name="Control 2"/>
      </mc:Fallback>
    </mc:AlternateContent>
  </controls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/>
  <dimension ref="A1:AP68"/>
  <sheetViews>
    <sheetView topLeftCell="A2" workbookViewId="0">
      <pane ySplit="9" topLeftCell="A11" activePane="bottomLeft" state="frozen"/>
      <selection activeCell="A2" sqref="A2"/>
      <selection pane="bottomLeft" activeCell="T56" sqref="T56"/>
    </sheetView>
  </sheetViews>
  <sheetFormatPr defaultRowHeight="15" x14ac:dyDescent="0.25"/>
  <cols>
    <col min="1" max="1" width="6.42578125" customWidth="1"/>
    <col min="2" max="2" width="27.140625" customWidth="1"/>
    <col min="3" max="3" width="6" bestFit="1" customWidth="1"/>
    <col min="5" max="5" width="6" bestFit="1" customWidth="1"/>
    <col min="7" max="7" width="6" bestFit="1" customWidth="1"/>
    <col min="9" max="9" width="7" bestFit="1" customWidth="1"/>
    <col min="11" max="11" width="7" bestFit="1" customWidth="1"/>
    <col min="13" max="13" width="6" bestFit="1" customWidth="1"/>
    <col min="14" max="14" width="9.42578125" bestFit="1" customWidth="1"/>
    <col min="15" max="15" width="6" bestFit="1" customWidth="1"/>
    <col min="17" max="17" width="7" bestFit="1" customWidth="1"/>
    <col min="18" max="18" width="10.42578125" bestFit="1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</row>
    <row r="2" spans="1:42" ht="15" customHeight="1" thickBot="1" x14ac:dyDescent="0.3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</row>
    <row r="3" spans="1:42" ht="15.75" thickBot="1" x14ac:dyDescent="0.3">
      <c r="A3" s="1"/>
      <c r="R3" s="17" t="s">
        <v>363</v>
      </c>
    </row>
    <row r="4" spans="1:42" ht="15" customHeight="1" x14ac:dyDescent="0.25">
      <c r="A4" s="288" t="s">
        <v>266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</row>
    <row r="6" spans="1:42" ht="15" customHeight="1" x14ac:dyDescent="0.25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7"/>
      <c r="T6" s="7"/>
      <c r="U6" s="7"/>
      <c r="V6" s="7"/>
      <c r="W6" s="7"/>
      <c r="X6" s="7"/>
      <c r="Y6" s="7"/>
      <c r="Z6" s="7"/>
      <c r="AA6" s="7"/>
      <c r="AB6" s="7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8" spans="1:42" ht="15" customHeight="1" x14ac:dyDescent="0.25">
      <c r="A8" s="283" t="s">
        <v>6</v>
      </c>
      <c r="B8" s="283" t="s">
        <v>7</v>
      </c>
      <c r="C8" s="285" t="s">
        <v>267</v>
      </c>
      <c r="D8" s="286"/>
      <c r="E8" s="286"/>
      <c r="F8" s="286"/>
      <c r="G8" s="286"/>
      <c r="H8" s="286"/>
      <c r="I8" s="286"/>
      <c r="J8" s="287"/>
      <c r="K8" s="285" t="s">
        <v>268</v>
      </c>
      <c r="L8" s="286"/>
      <c r="M8" s="286"/>
      <c r="N8" s="286"/>
      <c r="O8" s="286"/>
      <c r="P8" s="286"/>
      <c r="Q8" s="286"/>
      <c r="R8" s="287"/>
    </row>
    <row r="9" spans="1:42" ht="45" customHeight="1" x14ac:dyDescent="0.25">
      <c r="A9" s="303"/>
      <c r="B9" s="303"/>
      <c r="C9" s="285" t="s">
        <v>258</v>
      </c>
      <c r="D9" s="287"/>
      <c r="E9" s="285" t="s">
        <v>259</v>
      </c>
      <c r="F9" s="287"/>
      <c r="G9" s="285" t="s">
        <v>260</v>
      </c>
      <c r="H9" s="287"/>
      <c r="I9" s="285" t="s">
        <v>261</v>
      </c>
      <c r="J9" s="287"/>
      <c r="K9" s="285" t="s">
        <v>262</v>
      </c>
      <c r="L9" s="287"/>
      <c r="M9" s="285" t="s">
        <v>263</v>
      </c>
      <c r="N9" s="287"/>
      <c r="O9" s="285" t="s">
        <v>264</v>
      </c>
      <c r="P9" s="287"/>
      <c r="Q9" s="285" t="s">
        <v>265</v>
      </c>
      <c r="R9" s="287"/>
    </row>
    <row r="10" spans="1:42" ht="30" x14ac:dyDescent="0.25">
      <c r="A10" s="284"/>
      <c r="B10" s="284"/>
      <c r="C10" s="2" t="s">
        <v>112</v>
      </c>
      <c r="D10" s="2" t="s">
        <v>95</v>
      </c>
      <c r="E10" s="2" t="s">
        <v>112</v>
      </c>
      <c r="F10" s="2" t="s">
        <v>95</v>
      </c>
      <c r="G10" s="2" t="s">
        <v>112</v>
      </c>
      <c r="H10" s="2" t="s">
        <v>95</v>
      </c>
      <c r="I10" s="2" t="s">
        <v>112</v>
      </c>
      <c r="J10" s="2" t="s">
        <v>95</v>
      </c>
      <c r="K10" s="2" t="s">
        <v>112</v>
      </c>
      <c r="L10" s="2" t="s">
        <v>95</v>
      </c>
      <c r="M10" s="2" t="s">
        <v>112</v>
      </c>
      <c r="N10" s="2" t="s">
        <v>95</v>
      </c>
      <c r="O10" s="2" t="s">
        <v>112</v>
      </c>
      <c r="P10" s="2" t="s">
        <v>95</v>
      </c>
      <c r="Q10" s="2" t="s">
        <v>112</v>
      </c>
      <c r="R10" s="2" t="s">
        <v>95</v>
      </c>
    </row>
    <row r="11" spans="1:42" ht="15" customHeight="1" x14ac:dyDescent="0.25">
      <c r="A11" s="5"/>
      <c r="R11" s="6"/>
    </row>
    <row r="12" spans="1:42" ht="15" customHeight="1" x14ac:dyDescent="0.25">
      <c r="A12" s="3">
        <v>1</v>
      </c>
      <c r="B12" s="3" t="s">
        <v>13</v>
      </c>
      <c r="C12" s="4">
        <v>4281</v>
      </c>
      <c r="D12" s="4">
        <v>23299</v>
      </c>
      <c r="E12" s="4">
        <v>4278</v>
      </c>
      <c r="F12" s="4">
        <v>21407</v>
      </c>
      <c r="G12" s="4">
        <v>2649</v>
      </c>
      <c r="H12" s="4">
        <v>19065</v>
      </c>
      <c r="I12" s="27">
        <f>C12+E12+G12</f>
        <v>11208</v>
      </c>
      <c r="J12" s="27">
        <f>D12+F12+H12</f>
        <v>63771</v>
      </c>
      <c r="K12" s="4">
        <v>5955</v>
      </c>
      <c r="L12" s="4">
        <v>23713</v>
      </c>
      <c r="M12" s="4">
        <v>2538</v>
      </c>
      <c r="N12" s="4">
        <v>15786</v>
      </c>
      <c r="O12" s="4">
        <v>1683</v>
      </c>
      <c r="P12" s="4">
        <v>12730</v>
      </c>
      <c r="Q12" s="27">
        <f>K12+M12+O12</f>
        <v>10176</v>
      </c>
      <c r="R12" s="27">
        <f>L12+N12+P12</f>
        <v>52229</v>
      </c>
    </row>
    <row r="13" spans="1:42" s="16" customFormat="1" ht="15" customHeight="1" x14ac:dyDescent="0.25">
      <c r="A13" s="12">
        <v>2</v>
      </c>
      <c r="B13" s="12" t="s">
        <v>14</v>
      </c>
      <c r="C13" s="14">
        <v>348</v>
      </c>
      <c r="D13" s="14">
        <v>1953</v>
      </c>
      <c r="E13" s="14">
        <v>90</v>
      </c>
      <c r="F13" s="14">
        <v>1335</v>
      </c>
      <c r="G13" s="14">
        <v>111</v>
      </c>
      <c r="H13" s="14">
        <v>13951</v>
      </c>
      <c r="I13" s="27">
        <f t="shared" ref="I13:J66" si="0">C13+E13+G13</f>
        <v>549</v>
      </c>
      <c r="J13" s="27">
        <f t="shared" si="0"/>
        <v>17239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27">
        <f t="shared" ref="Q13:R66" si="1">K13+M13+O13</f>
        <v>0</v>
      </c>
      <c r="R13" s="27">
        <f t="shared" si="1"/>
        <v>0</v>
      </c>
    </row>
    <row r="14" spans="1:42" ht="15" customHeight="1" x14ac:dyDescent="0.25">
      <c r="A14" s="3">
        <v>3</v>
      </c>
      <c r="B14" s="3" t="s">
        <v>15</v>
      </c>
      <c r="C14" s="4">
        <v>544</v>
      </c>
      <c r="D14" s="4">
        <v>13980.84</v>
      </c>
      <c r="E14" s="4">
        <v>398</v>
      </c>
      <c r="F14" s="4">
        <v>10377.5</v>
      </c>
      <c r="G14" s="4">
        <v>212</v>
      </c>
      <c r="H14" s="4">
        <v>22573.63</v>
      </c>
      <c r="I14" s="27">
        <f t="shared" si="0"/>
        <v>1154</v>
      </c>
      <c r="J14" s="27">
        <f t="shared" si="0"/>
        <v>46931.97</v>
      </c>
      <c r="K14" s="4">
        <v>4624</v>
      </c>
      <c r="L14" s="4">
        <v>30135.49</v>
      </c>
      <c r="M14" s="4">
        <v>1227</v>
      </c>
      <c r="N14" s="4">
        <v>8455.25</v>
      </c>
      <c r="O14" s="4">
        <v>500</v>
      </c>
      <c r="P14" s="4">
        <v>16049.44</v>
      </c>
      <c r="Q14" s="27">
        <f t="shared" si="1"/>
        <v>6351</v>
      </c>
      <c r="R14" s="27">
        <f t="shared" si="1"/>
        <v>54640.180000000008</v>
      </c>
    </row>
    <row r="15" spans="1:42" ht="15" customHeight="1" x14ac:dyDescent="0.25">
      <c r="A15" s="3">
        <v>4</v>
      </c>
      <c r="B15" s="3" t="s">
        <v>16</v>
      </c>
      <c r="C15" s="4">
        <v>11643</v>
      </c>
      <c r="D15" s="4">
        <v>15984</v>
      </c>
      <c r="E15" s="4">
        <v>6008</v>
      </c>
      <c r="F15" s="4">
        <v>23750</v>
      </c>
      <c r="G15" s="4">
        <v>887</v>
      </c>
      <c r="H15" s="4">
        <v>46029</v>
      </c>
      <c r="I15" s="27">
        <f t="shared" si="0"/>
        <v>18538</v>
      </c>
      <c r="J15" s="27">
        <f t="shared" si="0"/>
        <v>85763</v>
      </c>
      <c r="K15" s="4">
        <v>31392</v>
      </c>
      <c r="L15" s="4">
        <v>51039</v>
      </c>
      <c r="M15" s="4">
        <v>2592</v>
      </c>
      <c r="N15" s="4">
        <v>23172</v>
      </c>
      <c r="O15" s="4">
        <v>2963</v>
      </c>
      <c r="P15" s="4">
        <v>53967</v>
      </c>
      <c r="Q15" s="27">
        <f t="shared" si="1"/>
        <v>36947</v>
      </c>
      <c r="R15" s="27">
        <f t="shared" si="1"/>
        <v>128178</v>
      </c>
    </row>
    <row r="16" spans="1:42" ht="15" customHeight="1" x14ac:dyDescent="0.25">
      <c r="A16" s="3">
        <v>5</v>
      </c>
      <c r="B16" s="3" t="s">
        <v>17</v>
      </c>
      <c r="C16" s="4">
        <v>1673</v>
      </c>
      <c r="D16" s="4">
        <v>26430.720000000001</v>
      </c>
      <c r="E16" s="4">
        <v>290</v>
      </c>
      <c r="F16" s="4">
        <v>6736.46</v>
      </c>
      <c r="G16" s="4">
        <v>177</v>
      </c>
      <c r="H16" s="4">
        <v>17323.900000000001</v>
      </c>
      <c r="I16" s="27">
        <f t="shared" si="0"/>
        <v>2140</v>
      </c>
      <c r="J16" s="27">
        <f t="shared" si="0"/>
        <v>50491.08</v>
      </c>
      <c r="K16" s="4">
        <v>8465</v>
      </c>
      <c r="L16" s="4">
        <v>23027.300000000003</v>
      </c>
      <c r="M16" s="4">
        <v>648</v>
      </c>
      <c r="N16" s="4">
        <v>8151.48</v>
      </c>
      <c r="O16" s="4">
        <v>1435</v>
      </c>
      <c r="P16" s="4">
        <v>29702.03</v>
      </c>
      <c r="Q16" s="27">
        <f t="shared" si="1"/>
        <v>10548</v>
      </c>
      <c r="R16" s="27">
        <f t="shared" si="1"/>
        <v>60880.81</v>
      </c>
    </row>
    <row r="17" spans="1:18" ht="15" customHeight="1" x14ac:dyDescent="0.25">
      <c r="A17" s="3">
        <v>6</v>
      </c>
      <c r="B17" s="3" t="s">
        <v>18</v>
      </c>
      <c r="C17" s="4">
        <v>637</v>
      </c>
      <c r="D17" s="4">
        <v>2892</v>
      </c>
      <c r="E17" s="4">
        <v>419</v>
      </c>
      <c r="F17" s="4">
        <v>4668</v>
      </c>
      <c r="G17" s="4">
        <v>432</v>
      </c>
      <c r="H17" s="4">
        <v>20031</v>
      </c>
      <c r="I17" s="27">
        <f t="shared" si="0"/>
        <v>1488</v>
      </c>
      <c r="J17" s="27">
        <f t="shared" si="0"/>
        <v>27591</v>
      </c>
      <c r="K17" s="4">
        <v>5413</v>
      </c>
      <c r="L17" s="4">
        <v>14631</v>
      </c>
      <c r="M17" s="4">
        <v>1729</v>
      </c>
      <c r="N17" s="4">
        <v>9180</v>
      </c>
      <c r="O17" s="4">
        <v>812</v>
      </c>
      <c r="P17" s="4">
        <v>16488</v>
      </c>
      <c r="Q17" s="27">
        <f t="shared" si="1"/>
        <v>7954</v>
      </c>
      <c r="R17" s="27">
        <f t="shared" si="1"/>
        <v>40299</v>
      </c>
    </row>
    <row r="18" spans="1:18" ht="15" customHeight="1" x14ac:dyDescent="0.25">
      <c r="A18" s="3">
        <v>7</v>
      </c>
      <c r="B18" s="3" t="s">
        <v>19</v>
      </c>
      <c r="C18" s="4">
        <v>17522</v>
      </c>
      <c r="D18" s="4">
        <v>20552</v>
      </c>
      <c r="E18" s="4">
        <v>10545</v>
      </c>
      <c r="F18" s="4">
        <v>45998</v>
      </c>
      <c r="G18" s="4">
        <v>1528</v>
      </c>
      <c r="H18" s="4">
        <v>72596</v>
      </c>
      <c r="I18" s="27">
        <f t="shared" si="0"/>
        <v>29595</v>
      </c>
      <c r="J18" s="27">
        <f t="shared" si="0"/>
        <v>139146</v>
      </c>
      <c r="K18" s="4">
        <v>21526</v>
      </c>
      <c r="L18" s="4">
        <v>22002</v>
      </c>
      <c r="M18" s="4">
        <v>17998</v>
      </c>
      <c r="N18" s="4">
        <v>28995</v>
      </c>
      <c r="O18" s="4">
        <v>1655</v>
      </c>
      <c r="P18" s="4">
        <v>38793</v>
      </c>
      <c r="Q18" s="27">
        <f t="shared" si="1"/>
        <v>41179</v>
      </c>
      <c r="R18" s="27">
        <f t="shared" si="1"/>
        <v>89790</v>
      </c>
    </row>
    <row r="19" spans="1:18" ht="15" customHeight="1" x14ac:dyDescent="0.25">
      <c r="A19" s="3">
        <v>8</v>
      </c>
      <c r="B19" s="3" t="s">
        <v>20</v>
      </c>
      <c r="C19" s="4">
        <v>206</v>
      </c>
      <c r="D19" s="4">
        <v>540</v>
      </c>
      <c r="E19" s="4">
        <v>60</v>
      </c>
      <c r="F19" s="4">
        <v>822</v>
      </c>
      <c r="G19" s="4">
        <v>50</v>
      </c>
      <c r="H19" s="4">
        <v>4782</v>
      </c>
      <c r="I19" s="27">
        <f t="shared" si="0"/>
        <v>316</v>
      </c>
      <c r="J19" s="27">
        <f t="shared" si="0"/>
        <v>6144</v>
      </c>
      <c r="K19" s="4">
        <v>1749</v>
      </c>
      <c r="L19" s="4">
        <v>1643</v>
      </c>
      <c r="M19" s="4">
        <v>688</v>
      </c>
      <c r="N19" s="4">
        <v>3504</v>
      </c>
      <c r="O19" s="4">
        <v>399</v>
      </c>
      <c r="P19" s="4">
        <v>9946</v>
      </c>
      <c r="Q19" s="27">
        <f t="shared" si="1"/>
        <v>2836</v>
      </c>
      <c r="R19" s="27">
        <f t="shared" si="1"/>
        <v>15093</v>
      </c>
    </row>
    <row r="20" spans="1:18" ht="15" customHeight="1" x14ac:dyDescent="0.25">
      <c r="A20" s="3">
        <v>9</v>
      </c>
      <c r="B20" s="3" t="s">
        <v>21</v>
      </c>
      <c r="C20" s="4">
        <v>584</v>
      </c>
      <c r="D20" s="4">
        <v>3295</v>
      </c>
      <c r="E20" s="4">
        <v>135</v>
      </c>
      <c r="F20" s="4">
        <v>1594</v>
      </c>
      <c r="G20" s="4">
        <v>129</v>
      </c>
      <c r="H20" s="4">
        <v>4809</v>
      </c>
      <c r="I20" s="27">
        <f t="shared" si="0"/>
        <v>848</v>
      </c>
      <c r="J20" s="27">
        <f t="shared" si="0"/>
        <v>9698</v>
      </c>
      <c r="K20" s="4">
        <v>7413</v>
      </c>
      <c r="L20" s="4">
        <v>16251</v>
      </c>
      <c r="M20" s="4">
        <v>373</v>
      </c>
      <c r="N20" s="4">
        <v>1558</v>
      </c>
      <c r="O20" s="4">
        <v>156</v>
      </c>
      <c r="P20" s="4">
        <v>2151</v>
      </c>
      <c r="Q20" s="27">
        <f t="shared" si="1"/>
        <v>7942</v>
      </c>
      <c r="R20" s="27">
        <f t="shared" si="1"/>
        <v>19960</v>
      </c>
    </row>
    <row r="21" spans="1:18" s="16" customFormat="1" ht="15" customHeight="1" x14ac:dyDescent="0.25">
      <c r="A21" s="12">
        <v>10</v>
      </c>
      <c r="B21" s="12" t="s">
        <v>22</v>
      </c>
      <c r="C21" s="14">
        <v>1907</v>
      </c>
      <c r="D21" s="14">
        <v>30956.57</v>
      </c>
      <c r="E21" s="14">
        <v>0</v>
      </c>
      <c r="F21" s="14">
        <v>0</v>
      </c>
      <c r="G21" s="14">
        <v>0</v>
      </c>
      <c r="H21" s="14">
        <v>0</v>
      </c>
      <c r="I21" s="27">
        <f t="shared" si="0"/>
        <v>1907</v>
      </c>
      <c r="J21" s="27">
        <f t="shared" si="0"/>
        <v>30956.57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27">
        <f t="shared" si="1"/>
        <v>0</v>
      </c>
      <c r="R21" s="27">
        <f t="shared" si="1"/>
        <v>0</v>
      </c>
    </row>
    <row r="22" spans="1:18" ht="15" customHeight="1" x14ac:dyDescent="0.25">
      <c r="A22" s="3">
        <v>11</v>
      </c>
      <c r="B22" s="3" t="s">
        <v>23</v>
      </c>
      <c r="C22" s="4">
        <v>249</v>
      </c>
      <c r="D22" s="4">
        <v>604</v>
      </c>
      <c r="E22" s="4">
        <v>349</v>
      </c>
      <c r="F22" s="4">
        <v>1014</v>
      </c>
      <c r="G22" s="4">
        <v>154</v>
      </c>
      <c r="H22" s="4">
        <v>819</v>
      </c>
      <c r="I22" s="27">
        <f t="shared" si="0"/>
        <v>752</v>
      </c>
      <c r="J22" s="27">
        <f t="shared" si="0"/>
        <v>2437</v>
      </c>
      <c r="K22" s="4">
        <v>213</v>
      </c>
      <c r="L22" s="4">
        <v>134</v>
      </c>
      <c r="M22" s="4">
        <v>129</v>
      </c>
      <c r="N22" s="4">
        <v>249</v>
      </c>
      <c r="O22" s="4">
        <v>66</v>
      </c>
      <c r="P22" s="4">
        <v>149</v>
      </c>
      <c r="Q22" s="27">
        <f t="shared" si="1"/>
        <v>408</v>
      </c>
      <c r="R22" s="27">
        <f t="shared" si="1"/>
        <v>532</v>
      </c>
    </row>
    <row r="23" spans="1:18" ht="15" customHeight="1" x14ac:dyDescent="0.25">
      <c r="A23" s="3">
        <v>12</v>
      </c>
      <c r="B23" s="3" t="s">
        <v>24</v>
      </c>
      <c r="C23" s="4">
        <v>261</v>
      </c>
      <c r="D23" s="4">
        <v>751.51</v>
      </c>
      <c r="E23" s="4">
        <v>208</v>
      </c>
      <c r="F23" s="4">
        <v>2003.84</v>
      </c>
      <c r="G23" s="4">
        <v>58</v>
      </c>
      <c r="H23" s="4">
        <v>2416.79</v>
      </c>
      <c r="I23" s="27">
        <f t="shared" si="0"/>
        <v>527</v>
      </c>
      <c r="J23" s="27">
        <f t="shared" si="0"/>
        <v>5172.1399999999994</v>
      </c>
      <c r="K23" s="4">
        <v>1583</v>
      </c>
      <c r="L23" s="4">
        <v>2219.0300000000002</v>
      </c>
      <c r="M23" s="4">
        <v>582</v>
      </c>
      <c r="N23" s="4">
        <v>2947.2</v>
      </c>
      <c r="O23" s="4">
        <v>189</v>
      </c>
      <c r="P23" s="4">
        <v>4135.9399999999996</v>
      </c>
      <c r="Q23" s="27">
        <f t="shared" si="1"/>
        <v>2354</v>
      </c>
      <c r="R23" s="27">
        <f t="shared" si="1"/>
        <v>9302.1699999999983</v>
      </c>
    </row>
    <row r="24" spans="1:18" ht="15" customHeight="1" x14ac:dyDescent="0.25">
      <c r="A24" s="3">
        <v>13</v>
      </c>
      <c r="B24" s="3" t="s">
        <v>25</v>
      </c>
      <c r="C24" s="4">
        <v>276</v>
      </c>
      <c r="D24" s="4">
        <v>5273</v>
      </c>
      <c r="E24" s="4">
        <v>188</v>
      </c>
      <c r="F24" s="4">
        <v>2090</v>
      </c>
      <c r="G24" s="4">
        <v>148</v>
      </c>
      <c r="H24" s="4">
        <v>7142</v>
      </c>
      <c r="I24" s="27">
        <f t="shared" si="0"/>
        <v>612</v>
      </c>
      <c r="J24" s="27">
        <f t="shared" si="0"/>
        <v>14505</v>
      </c>
      <c r="K24" s="4">
        <v>4477</v>
      </c>
      <c r="L24" s="4">
        <v>8183</v>
      </c>
      <c r="M24" s="4">
        <v>872</v>
      </c>
      <c r="N24" s="4">
        <v>4733</v>
      </c>
      <c r="O24" s="4">
        <v>531</v>
      </c>
      <c r="P24" s="4">
        <v>8148</v>
      </c>
      <c r="Q24" s="27">
        <f t="shared" si="1"/>
        <v>5880</v>
      </c>
      <c r="R24" s="27">
        <f t="shared" si="1"/>
        <v>21064</v>
      </c>
    </row>
    <row r="25" spans="1:18" ht="15" customHeight="1" x14ac:dyDescent="0.25">
      <c r="A25" s="3">
        <v>14</v>
      </c>
      <c r="B25" s="3" t="s">
        <v>26</v>
      </c>
      <c r="C25" s="4">
        <v>390</v>
      </c>
      <c r="D25" s="4">
        <v>601.30999999999995</v>
      </c>
      <c r="E25" s="4">
        <v>46</v>
      </c>
      <c r="F25" s="4">
        <v>545.54</v>
      </c>
      <c r="G25" s="4">
        <v>27</v>
      </c>
      <c r="H25" s="4">
        <v>1578.26</v>
      </c>
      <c r="I25" s="27">
        <f t="shared" si="0"/>
        <v>463</v>
      </c>
      <c r="J25" s="27">
        <f t="shared" si="0"/>
        <v>2725.1099999999997</v>
      </c>
      <c r="K25" s="4">
        <v>519</v>
      </c>
      <c r="L25" s="4">
        <v>2492.13</v>
      </c>
      <c r="M25" s="4">
        <v>0</v>
      </c>
      <c r="N25" s="4">
        <v>0</v>
      </c>
      <c r="O25" s="4">
        <v>0</v>
      </c>
      <c r="P25" s="4">
        <v>0</v>
      </c>
      <c r="Q25" s="27">
        <f t="shared" si="1"/>
        <v>519</v>
      </c>
      <c r="R25" s="27">
        <f t="shared" si="1"/>
        <v>2492.13</v>
      </c>
    </row>
    <row r="26" spans="1:18" ht="15" customHeight="1" x14ac:dyDescent="0.25">
      <c r="A26" s="3">
        <v>15</v>
      </c>
      <c r="B26" s="3" t="s">
        <v>27</v>
      </c>
      <c r="C26" s="4">
        <v>1954</v>
      </c>
      <c r="D26" s="4">
        <v>11056</v>
      </c>
      <c r="E26" s="4">
        <v>803</v>
      </c>
      <c r="F26" s="4">
        <v>88018</v>
      </c>
      <c r="G26" s="4">
        <v>678</v>
      </c>
      <c r="H26" s="4">
        <v>97174</v>
      </c>
      <c r="I26" s="27">
        <f t="shared" si="0"/>
        <v>3435</v>
      </c>
      <c r="J26" s="27">
        <f t="shared" si="0"/>
        <v>196248</v>
      </c>
      <c r="K26" s="4">
        <v>16801</v>
      </c>
      <c r="L26" s="4">
        <v>31533</v>
      </c>
      <c r="M26" s="4">
        <v>1883</v>
      </c>
      <c r="N26" s="4">
        <v>19746</v>
      </c>
      <c r="O26" s="4">
        <v>1343</v>
      </c>
      <c r="P26" s="4">
        <v>74813</v>
      </c>
      <c r="Q26" s="27">
        <f t="shared" si="1"/>
        <v>20027</v>
      </c>
      <c r="R26" s="27">
        <f t="shared" si="1"/>
        <v>126092</v>
      </c>
    </row>
    <row r="27" spans="1:18" ht="15" customHeight="1" x14ac:dyDescent="0.25">
      <c r="A27" s="3">
        <v>16</v>
      </c>
      <c r="B27" s="3" t="s">
        <v>28</v>
      </c>
      <c r="C27" s="4">
        <v>181</v>
      </c>
      <c r="D27" s="4">
        <v>616</v>
      </c>
      <c r="E27" s="4">
        <v>27</v>
      </c>
      <c r="F27" s="4">
        <v>423</v>
      </c>
      <c r="G27" s="4">
        <v>31</v>
      </c>
      <c r="H27" s="4">
        <v>2380</v>
      </c>
      <c r="I27" s="27">
        <f t="shared" si="0"/>
        <v>239</v>
      </c>
      <c r="J27" s="27">
        <f t="shared" si="0"/>
        <v>3419</v>
      </c>
      <c r="K27" s="4">
        <v>2546</v>
      </c>
      <c r="L27" s="4">
        <v>33870</v>
      </c>
      <c r="M27" s="4">
        <v>338</v>
      </c>
      <c r="N27" s="4">
        <v>1530</v>
      </c>
      <c r="O27" s="4">
        <v>160</v>
      </c>
      <c r="P27" s="4">
        <v>2120</v>
      </c>
      <c r="Q27" s="27">
        <f t="shared" si="1"/>
        <v>3044</v>
      </c>
      <c r="R27" s="27">
        <f t="shared" si="1"/>
        <v>37520</v>
      </c>
    </row>
    <row r="28" spans="1:18" s="16" customFormat="1" ht="15" customHeight="1" x14ac:dyDescent="0.25">
      <c r="A28" s="12">
        <v>17</v>
      </c>
      <c r="B28" s="12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27">
        <f t="shared" si="0"/>
        <v>0</v>
      </c>
      <c r="J28" s="27">
        <f t="shared" si="0"/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27">
        <f t="shared" si="1"/>
        <v>0</v>
      </c>
      <c r="R28" s="27">
        <f t="shared" si="1"/>
        <v>0</v>
      </c>
    </row>
    <row r="29" spans="1:18" ht="15" customHeight="1" x14ac:dyDescent="0.25">
      <c r="A29" s="3">
        <v>18</v>
      </c>
      <c r="B29" s="3" t="s">
        <v>30</v>
      </c>
      <c r="C29" s="4">
        <v>2363</v>
      </c>
      <c r="D29" s="4">
        <v>4738.79</v>
      </c>
      <c r="E29" s="4">
        <v>574</v>
      </c>
      <c r="F29" s="4">
        <v>7912.03</v>
      </c>
      <c r="G29" s="4">
        <v>519</v>
      </c>
      <c r="H29" s="4">
        <v>30570.73</v>
      </c>
      <c r="I29" s="27">
        <f t="shared" si="0"/>
        <v>3456</v>
      </c>
      <c r="J29" s="27">
        <f t="shared" si="0"/>
        <v>43221.55</v>
      </c>
      <c r="K29" s="4">
        <v>26750</v>
      </c>
      <c r="L29" s="4">
        <v>31768.400000000001</v>
      </c>
      <c r="M29" s="4">
        <v>6474</v>
      </c>
      <c r="N29" s="4">
        <v>29141.22</v>
      </c>
      <c r="O29" s="4">
        <v>1932</v>
      </c>
      <c r="P29" s="4">
        <v>55900.99</v>
      </c>
      <c r="Q29" s="27">
        <f t="shared" si="1"/>
        <v>35156</v>
      </c>
      <c r="R29" s="27">
        <f t="shared" si="1"/>
        <v>116810.61</v>
      </c>
    </row>
    <row r="30" spans="1:18" s="16" customFormat="1" ht="15" customHeight="1" x14ac:dyDescent="0.25">
      <c r="A30" s="12">
        <v>19</v>
      </c>
      <c r="B30" s="12" t="s">
        <v>31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27">
        <f t="shared" si="0"/>
        <v>0</v>
      </c>
      <c r="J30" s="27">
        <f t="shared" si="0"/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27">
        <f t="shared" si="1"/>
        <v>0</v>
      </c>
      <c r="R30" s="27">
        <f t="shared" si="1"/>
        <v>0</v>
      </c>
    </row>
    <row r="31" spans="1:18" ht="15" customHeight="1" x14ac:dyDescent="0.25">
      <c r="A31" s="3">
        <v>20</v>
      </c>
      <c r="B31" s="3" t="s">
        <v>32</v>
      </c>
      <c r="C31" s="4">
        <v>174</v>
      </c>
      <c r="D31" s="4">
        <v>552</v>
      </c>
      <c r="E31" s="4">
        <v>279</v>
      </c>
      <c r="F31" s="4">
        <v>1887</v>
      </c>
      <c r="G31" s="4">
        <v>39</v>
      </c>
      <c r="H31" s="4">
        <v>770</v>
      </c>
      <c r="I31" s="27">
        <f t="shared" si="0"/>
        <v>492</v>
      </c>
      <c r="J31" s="27">
        <f t="shared" si="0"/>
        <v>3209</v>
      </c>
      <c r="K31" s="4">
        <v>1545</v>
      </c>
      <c r="L31" s="4">
        <v>4663</v>
      </c>
      <c r="M31" s="4">
        <v>841</v>
      </c>
      <c r="N31" s="4">
        <v>4082</v>
      </c>
      <c r="O31" s="4">
        <v>376</v>
      </c>
      <c r="P31" s="4">
        <v>8000</v>
      </c>
      <c r="Q31" s="27">
        <f t="shared" si="1"/>
        <v>2762</v>
      </c>
      <c r="R31" s="27">
        <f t="shared" si="1"/>
        <v>16745</v>
      </c>
    </row>
    <row r="32" spans="1:18" ht="15" customHeight="1" thickBot="1" x14ac:dyDescent="0.3">
      <c r="A32" s="3">
        <v>21</v>
      </c>
      <c r="B32" s="3" t="s">
        <v>33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28">
        <f t="shared" si="0"/>
        <v>0</v>
      </c>
      <c r="J32" s="28">
        <f t="shared" si="0"/>
        <v>0</v>
      </c>
      <c r="K32" s="4">
        <v>14</v>
      </c>
      <c r="L32" s="4">
        <v>52.8</v>
      </c>
      <c r="M32" s="4">
        <v>1</v>
      </c>
      <c r="N32" s="4">
        <v>9.75</v>
      </c>
      <c r="O32" s="4">
        <v>0</v>
      </c>
      <c r="P32" s="4">
        <v>0</v>
      </c>
      <c r="Q32" s="28">
        <f t="shared" si="1"/>
        <v>15</v>
      </c>
      <c r="R32" s="28">
        <f t="shared" si="1"/>
        <v>62.55</v>
      </c>
    </row>
    <row r="33" spans="1:18" ht="15" customHeight="1" thickBot="1" x14ac:dyDescent="0.3">
      <c r="A33" s="29"/>
      <c r="B33" s="30" t="s">
        <v>34</v>
      </c>
      <c r="C33" s="31">
        <f>SUM(C12:C32)</f>
        <v>45193</v>
      </c>
      <c r="D33" s="31">
        <f t="shared" ref="D33:R33" si="2">SUM(D12:D32)</f>
        <v>164075.74000000002</v>
      </c>
      <c r="E33" s="31">
        <f t="shared" si="2"/>
        <v>24697</v>
      </c>
      <c r="F33" s="31">
        <f t="shared" si="2"/>
        <v>220581.36999999997</v>
      </c>
      <c r="G33" s="31">
        <f t="shared" si="2"/>
        <v>7829</v>
      </c>
      <c r="H33" s="31">
        <f t="shared" si="2"/>
        <v>364011.31</v>
      </c>
      <c r="I33" s="31">
        <f t="shared" si="2"/>
        <v>77719</v>
      </c>
      <c r="J33" s="31">
        <f t="shared" si="2"/>
        <v>748668.42</v>
      </c>
      <c r="K33" s="31">
        <f t="shared" si="2"/>
        <v>140985</v>
      </c>
      <c r="L33" s="31">
        <f t="shared" si="2"/>
        <v>297357.15000000002</v>
      </c>
      <c r="M33" s="31">
        <f t="shared" si="2"/>
        <v>38913</v>
      </c>
      <c r="N33" s="31">
        <f t="shared" si="2"/>
        <v>161239.9</v>
      </c>
      <c r="O33" s="31">
        <f t="shared" si="2"/>
        <v>14200</v>
      </c>
      <c r="P33" s="31">
        <f t="shared" si="2"/>
        <v>333093.40000000002</v>
      </c>
      <c r="Q33" s="31">
        <f t="shared" si="2"/>
        <v>194098</v>
      </c>
      <c r="R33" s="32">
        <f t="shared" si="2"/>
        <v>791690.45000000007</v>
      </c>
    </row>
    <row r="34" spans="1:18" ht="15" customHeight="1" x14ac:dyDescent="0.25">
      <c r="A34" s="3">
        <v>22</v>
      </c>
      <c r="B34" s="3" t="s">
        <v>35</v>
      </c>
      <c r="C34" s="4">
        <v>0</v>
      </c>
      <c r="D34" s="4">
        <v>0</v>
      </c>
      <c r="E34" s="4">
        <v>78</v>
      </c>
      <c r="F34" s="4">
        <v>1303</v>
      </c>
      <c r="G34" s="4">
        <v>23</v>
      </c>
      <c r="H34" s="4">
        <v>350</v>
      </c>
      <c r="I34" s="33">
        <f t="shared" si="0"/>
        <v>101</v>
      </c>
      <c r="J34" s="33">
        <f t="shared" si="0"/>
        <v>1653</v>
      </c>
      <c r="K34" s="4">
        <v>4</v>
      </c>
      <c r="L34" s="4">
        <v>20</v>
      </c>
      <c r="M34" s="4">
        <v>125</v>
      </c>
      <c r="N34" s="4">
        <v>1149</v>
      </c>
      <c r="O34" s="4">
        <v>14</v>
      </c>
      <c r="P34" s="4">
        <v>283</v>
      </c>
      <c r="Q34" s="33">
        <f t="shared" si="1"/>
        <v>143</v>
      </c>
      <c r="R34" s="33">
        <f t="shared" si="1"/>
        <v>1452</v>
      </c>
    </row>
    <row r="35" spans="1:18" s="16" customFormat="1" ht="15" customHeight="1" x14ac:dyDescent="0.25">
      <c r="A35" s="12">
        <v>23</v>
      </c>
      <c r="B35" s="12" t="s">
        <v>36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27">
        <f t="shared" si="0"/>
        <v>0</v>
      </c>
      <c r="J35" s="27">
        <f t="shared" si="0"/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27">
        <f t="shared" si="1"/>
        <v>0</v>
      </c>
      <c r="R35" s="27">
        <f t="shared" si="1"/>
        <v>0</v>
      </c>
    </row>
    <row r="36" spans="1:18" s="16" customFormat="1" ht="15" customHeight="1" x14ac:dyDescent="0.25">
      <c r="A36" s="12">
        <v>24</v>
      </c>
      <c r="B36" s="12" t="s">
        <v>37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27">
        <f t="shared" si="0"/>
        <v>0</v>
      </c>
      <c r="J36" s="27">
        <f t="shared" si="0"/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27">
        <f t="shared" si="1"/>
        <v>0</v>
      </c>
      <c r="R36" s="27">
        <f t="shared" si="1"/>
        <v>0</v>
      </c>
    </row>
    <row r="37" spans="1:18" ht="15" customHeight="1" x14ac:dyDescent="0.25">
      <c r="A37" s="3">
        <v>25</v>
      </c>
      <c r="B37" s="3" t="s">
        <v>38</v>
      </c>
      <c r="C37" s="4">
        <v>16</v>
      </c>
      <c r="D37" s="4">
        <v>10</v>
      </c>
      <c r="E37" s="4">
        <v>42</v>
      </c>
      <c r="F37" s="4">
        <v>630</v>
      </c>
      <c r="G37" s="4">
        <v>59</v>
      </c>
      <c r="H37" s="4">
        <v>8947</v>
      </c>
      <c r="I37" s="27">
        <f t="shared" si="0"/>
        <v>117</v>
      </c>
      <c r="J37" s="27">
        <f t="shared" si="0"/>
        <v>9587</v>
      </c>
      <c r="K37" s="4">
        <v>0</v>
      </c>
      <c r="L37" s="4">
        <v>0</v>
      </c>
      <c r="M37" s="4">
        <v>21</v>
      </c>
      <c r="N37" s="4">
        <v>112</v>
      </c>
      <c r="O37" s="4">
        <v>59</v>
      </c>
      <c r="P37" s="4">
        <v>6532</v>
      </c>
      <c r="Q37" s="27">
        <f t="shared" si="1"/>
        <v>80</v>
      </c>
      <c r="R37" s="27">
        <f t="shared" si="1"/>
        <v>6644</v>
      </c>
    </row>
    <row r="38" spans="1:18" s="16" customFormat="1" ht="15" customHeight="1" x14ac:dyDescent="0.25">
      <c r="A38" s="12">
        <v>26</v>
      </c>
      <c r="B38" s="12" t="s">
        <v>39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27">
        <f t="shared" si="0"/>
        <v>0</v>
      </c>
      <c r="J38" s="27">
        <f t="shared" si="0"/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27">
        <f t="shared" si="1"/>
        <v>0</v>
      </c>
      <c r="R38" s="27">
        <f t="shared" si="1"/>
        <v>0</v>
      </c>
    </row>
    <row r="39" spans="1:18" ht="15" customHeight="1" thickBot="1" x14ac:dyDescent="0.3">
      <c r="A39" s="3">
        <v>27</v>
      </c>
      <c r="B39" s="3" t="s">
        <v>40</v>
      </c>
      <c r="C39" s="4">
        <v>7115</v>
      </c>
      <c r="D39" s="4">
        <v>38112</v>
      </c>
      <c r="E39" s="4">
        <v>1863</v>
      </c>
      <c r="F39" s="4">
        <v>22001</v>
      </c>
      <c r="G39" s="4">
        <v>966</v>
      </c>
      <c r="H39" s="4">
        <v>93676</v>
      </c>
      <c r="I39" s="28">
        <f t="shared" si="0"/>
        <v>9944</v>
      </c>
      <c r="J39" s="28">
        <f t="shared" si="0"/>
        <v>153789</v>
      </c>
      <c r="K39" s="4">
        <v>18127</v>
      </c>
      <c r="L39" s="4">
        <v>41160</v>
      </c>
      <c r="M39" s="4">
        <v>10466</v>
      </c>
      <c r="N39" s="4">
        <v>30112</v>
      </c>
      <c r="O39" s="4">
        <v>4052</v>
      </c>
      <c r="P39" s="4">
        <v>88273</v>
      </c>
      <c r="Q39" s="28">
        <f t="shared" si="1"/>
        <v>32645</v>
      </c>
      <c r="R39" s="28">
        <f t="shared" si="1"/>
        <v>159545</v>
      </c>
    </row>
    <row r="40" spans="1:18" ht="15" customHeight="1" thickBot="1" x14ac:dyDescent="0.3">
      <c r="A40" s="29"/>
      <c r="B40" s="30" t="s">
        <v>34</v>
      </c>
      <c r="C40" s="31">
        <f>SUM(C34:C39)</f>
        <v>7131</v>
      </c>
      <c r="D40" s="31">
        <f t="shared" ref="D40:R40" si="3">SUM(D34:D39)</f>
        <v>38122</v>
      </c>
      <c r="E40" s="31">
        <f t="shared" si="3"/>
        <v>1983</v>
      </c>
      <c r="F40" s="31">
        <f t="shared" si="3"/>
        <v>23934</v>
      </c>
      <c r="G40" s="31">
        <f t="shared" si="3"/>
        <v>1048</v>
      </c>
      <c r="H40" s="31">
        <f t="shared" si="3"/>
        <v>102973</v>
      </c>
      <c r="I40" s="31">
        <f t="shared" si="3"/>
        <v>10162</v>
      </c>
      <c r="J40" s="31">
        <f t="shared" si="3"/>
        <v>165029</v>
      </c>
      <c r="K40" s="31">
        <f t="shared" si="3"/>
        <v>18131</v>
      </c>
      <c r="L40" s="31">
        <f t="shared" si="3"/>
        <v>41180</v>
      </c>
      <c r="M40" s="31">
        <f t="shared" si="3"/>
        <v>10612</v>
      </c>
      <c r="N40" s="31">
        <f t="shared" si="3"/>
        <v>31373</v>
      </c>
      <c r="O40" s="31">
        <f t="shared" si="3"/>
        <v>4125</v>
      </c>
      <c r="P40" s="31">
        <f t="shared" si="3"/>
        <v>95088</v>
      </c>
      <c r="Q40" s="31">
        <f t="shared" si="3"/>
        <v>32868</v>
      </c>
      <c r="R40" s="32">
        <f t="shared" si="3"/>
        <v>167641</v>
      </c>
    </row>
    <row r="41" spans="1:18" ht="15" customHeight="1" x14ac:dyDescent="0.25">
      <c r="A41" s="3">
        <v>28</v>
      </c>
      <c r="B41" s="3" t="s">
        <v>41</v>
      </c>
      <c r="C41" s="4">
        <v>114</v>
      </c>
      <c r="D41" s="4">
        <v>10864.74</v>
      </c>
      <c r="E41" s="4">
        <v>212</v>
      </c>
      <c r="F41" s="4">
        <v>22258.11</v>
      </c>
      <c r="G41" s="4">
        <v>190</v>
      </c>
      <c r="H41" s="4">
        <v>34765.870000000003</v>
      </c>
      <c r="I41" s="33">
        <f t="shared" si="0"/>
        <v>516</v>
      </c>
      <c r="J41" s="33">
        <f t="shared" si="0"/>
        <v>67888.72</v>
      </c>
      <c r="K41" s="4">
        <v>916</v>
      </c>
      <c r="L41" s="4">
        <v>23805.03</v>
      </c>
      <c r="M41" s="4">
        <v>1162</v>
      </c>
      <c r="N41" s="4">
        <v>31669.47</v>
      </c>
      <c r="O41" s="4">
        <v>602</v>
      </c>
      <c r="P41" s="4">
        <v>27423.73</v>
      </c>
      <c r="Q41" s="33">
        <f t="shared" si="1"/>
        <v>2680</v>
      </c>
      <c r="R41" s="33">
        <f t="shared" si="1"/>
        <v>82898.23</v>
      </c>
    </row>
    <row r="42" spans="1:18" s="16" customFormat="1" ht="15" customHeight="1" x14ac:dyDescent="0.25">
      <c r="A42" s="12">
        <v>29</v>
      </c>
      <c r="B42" s="12" t="s">
        <v>42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27">
        <f t="shared" si="0"/>
        <v>0</v>
      </c>
      <c r="J42" s="27">
        <f t="shared" si="0"/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27">
        <f t="shared" si="1"/>
        <v>0</v>
      </c>
      <c r="R42" s="27">
        <f t="shared" si="1"/>
        <v>0</v>
      </c>
    </row>
    <row r="43" spans="1:18" s="16" customFormat="1" ht="15" customHeight="1" x14ac:dyDescent="0.25">
      <c r="A43" s="12">
        <v>30</v>
      </c>
      <c r="B43" s="12" t="s">
        <v>43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27">
        <f t="shared" si="0"/>
        <v>0</v>
      </c>
      <c r="J43" s="27">
        <f t="shared" si="0"/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27">
        <f t="shared" si="1"/>
        <v>0</v>
      </c>
      <c r="R43" s="27">
        <f t="shared" si="1"/>
        <v>0</v>
      </c>
    </row>
    <row r="44" spans="1:18" ht="15" customHeight="1" x14ac:dyDescent="0.25">
      <c r="A44" s="3">
        <v>31</v>
      </c>
      <c r="B44" s="3" t="s">
        <v>44</v>
      </c>
      <c r="C44" s="4">
        <v>1624</v>
      </c>
      <c r="D44" s="4">
        <v>24986</v>
      </c>
      <c r="E44" s="4">
        <v>317</v>
      </c>
      <c r="F44" s="4">
        <v>9649</v>
      </c>
      <c r="G44" s="4">
        <v>769</v>
      </c>
      <c r="H44" s="4">
        <v>28267</v>
      </c>
      <c r="I44" s="27">
        <f t="shared" si="0"/>
        <v>2710</v>
      </c>
      <c r="J44" s="27">
        <f t="shared" si="0"/>
        <v>62902</v>
      </c>
      <c r="K44" s="4">
        <v>1624</v>
      </c>
      <c r="L44" s="4">
        <v>24986</v>
      </c>
      <c r="M44" s="4">
        <v>317</v>
      </c>
      <c r="N44" s="4">
        <v>9649</v>
      </c>
      <c r="O44" s="4">
        <v>769</v>
      </c>
      <c r="P44" s="4">
        <v>28267</v>
      </c>
      <c r="Q44" s="27">
        <f t="shared" si="1"/>
        <v>2710</v>
      </c>
      <c r="R44" s="27">
        <f t="shared" si="1"/>
        <v>62902</v>
      </c>
    </row>
    <row r="45" spans="1:18" ht="15" customHeight="1" x14ac:dyDescent="0.25">
      <c r="A45" s="3">
        <v>32</v>
      </c>
      <c r="B45" s="3" t="s">
        <v>45</v>
      </c>
      <c r="C45" s="4">
        <v>109</v>
      </c>
      <c r="D45" s="4">
        <v>1104.94</v>
      </c>
      <c r="E45" s="4">
        <v>418</v>
      </c>
      <c r="F45" s="4">
        <v>25244.84</v>
      </c>
      <c r="G45" s="4">
        <v>291</v>
      </c>
      <c r="H45" s="4">
        <v>23160.04</v>
      </c>
      <c r="I45" s="27">
        <f t="shared" si="0"/>
        <v>818</v>
      </c>
      <c r="J45" s="27">
        <f t="shared" si="0"/>
        <v>49509.82</v>
      </c>
      <c r="K45" s="4">
        <v>1057</v>
      </c>
      <c r="L45" s="4">
        <v>7273.1</v>
      </c>
      <c r="M45" s="4">
        <v>2217</v>
      </c>
      <c r="N45" s="4">
        <v>38330.19</v>
      </c>
      <c r="O45" s="4">
        <v>7748</v>
      </c>
      <c r="P45" s="4">
        <v>55220.83</v>
      </c>
      <c r="Q45" s="27">
        <f t="shared" si="1"/>
        <v>11022</v>
      </c>
      <c r="R45" s="27">
        <f t="shared" si="1"/>
        <v>100824.12</v>
      </c>
    </row>
    <row r="46" spans="1:18" ht="15" customHeight="1" x14ac:dyDescent="0.25">
      <c r="A46" s="3">
        <v>33</v>
      </c>
      <c r="B46" s="3" t="s">
        <v>46</v>
      </c>
      <c r="C46" s="4">
        <v>0</v>
      </c>
      <c r="D46" s="4">
        <v>0</v>
      </c>
      <c r="E46" s="4">
        <v>0</v>
      </c>
      <c r="F46" s="4">
        <v>0</v>
      </c>
      <c r="G46" s="4">
        <v>18</v>
      </c>
      <c r="H46" s="4">
        <v>1420.61</v>
      </c>
      <c r="I46" s="27">
        <f t="shared" si="0"/>
        <v>18</v>
      </c>
      <c r="J46" s="27">
        <f t="shared" si="0"/>
        <v>1420.61</v>
      </c>
      <c r="K46" s="4">
        <v>20504</v>
      </c>
      <c r="L46" s="4">
        <v>8217.25</v>
      </c>
      <c r="M46" s="4">
        <v>1507</v>
      </c>
      <c r="N46" s="4">
        <v>5748.29</v>
      </c>
      <c r="O46" s="4">
        <v>7888</v>
      </c>
      <c r="P46" s="4">
        <v>58843.57</v>
      </c>
      <c r="Q46" s="27">
        <f t="shared" si="1"/>
        <v>29899</v>
      </c>
      <c r="R46" s="27">
        <f t="shared" si="1"/>
        <v>72809.11</v>
      </c>
    </row>
    <row r="47" spans="1:18" s="16" customFormat="1" ht="15" customHeight="1" x14ac:dyDescent="0.25">
      <c r="A47" s="12">
        <v>34</v>
      </c>
      <c r="B47" s="12" t="s">
        <v>47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27">
        <f t="shared" si="0"/>
        <v>0</v>
      </c>
      <c r="J47" s="27">
        <f t="shared" si="0"/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27">
        <f t="shared" si="1"/>
        <v>0</v>
      </c>
      <c r="R47" s="27">
        <f t="shared" si="1"/>
        <v>0</v>
      </c>
    </row>
    <row r="48" spans="1:18" ht="15" customHeight="1" x14ac:dyDescent="0.25">
      <c r="A48" s="3">
        <v>35</v>
      </c>
      <c r="B48" s="3" t="s">
        <v>48</v>
      </c>
      <c r="C48" s="4">
        <v>19</v>
      </c>
      <c r="D48" s="4">
        <v>1152.3</v>
      </c>
      <c r="E48" s="4">
        <v>24</v>
      </c>
      <c r="F48" s="4">
        <v>756.27</v>
      </c>
      <c r="G48" s="4">
        <v>6</v>
      </c>
      <c r="H48" s="4">
        <v>225.32</v>
      </c>
      <c r="I48" s="27">
        <f t="shared" si="0"/>
        <v>49</v>
      </c>
      <c r="J48" s="27">
        <f t="shared" si="0"/>
        <v>2133.89</v>
      </c>
      <c r="K48" s="4">
        <v>28</v>
      </c>
      <c r="L48" s="4">
        <v>1078.8800000000001</v>
      </c>
      <c r="M48" s="4">
        <v>54</v>
      </c>
      <c r="N48" s="4">
        <v>1144.81</v>
      </c>
      <c r="O48" s="4">
        <v>35</v>
      </c>
      <c r="P48" s="4">
        <v>2746.68</v>
      </c>
      <c r="Q48" s="27">
        <f t="shared" si="1"/>
        <v>117</v>
      </c>
      <c r="R48" s="27">
        <f t="shared" si="1"/>
        <v>4970.37</v>
      </c>
    </row>
    <row r="49" spans="1:18" s="16" customFormat="1" ht="15" customHeight="1" x14ac:dyDescent="0.25">
      <c r="A49" s="12">
        <v>36</v>
      </c>
      <c r="B49" s="12" t="s">
        <v>49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27">
        <f t="shared" si="0"/>
        <v>0</v>
      </c>
      <c r="J49" s="27">
        <f t="shared" si="0"/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27">
        <f t="shared" si="1"/>
        <v>0</v>
      </c>
      <c r="R49" s="27">
        <f t="shared" si="1"/>
        <v>0</v>
      </c>
    </row>
    <row r="50" spans="1:18" s="16" customFormat="1" ht="15" customHeight="1" x14ac:dyDescent="0.25">
      <c r="A50" s="12">
        <v>37</v>
      </c>
      <c r="B50" s="12" t="s">
        <v>50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27">
        <f t="shared" si="0"/>
        <v>0</v>
      </c>
      <c r="J50" s="27">
        <f t="shared" si="0"/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27">
        <f t="shared" si="1"/>
        <v>0</v>
      </c>
      <c r="R50" s="27">
        <f t="shared" si="1"/>
        <v>0</v>
      </c>
    </row>
    <row r="51" spans="1:18" ht="15" customHeight="1" x14ac:dyDescent="0.25">
      <c r="A51" s="3">
        <v>38</v>
      </c>
      <c r="B51" s="3" t="s">
        <v>51</v>
      </c>
      <c r="C51" s="4">
        <v>11</v>
      </c>
      <c r="D51" s="4">
        <v>10.96</v>
      </c>
      <c r="E51" s="4">
        <v>2</v>
      </c>
      <c r="F51" s="4">
        <v>41.2</v>
      </c>
      <c r="G51" s="4">
        <v>6</v>
      </c>
      <c r="H51" s="4">
        <v>408.48</v>
      </c>
      <c r="I51" s="27">
        <f t="shared" si="0"/>
        <v>19</v>
      </c>
      <c r="J51" s="27">
        <f t="shared" si="0"/>
        <v>460.64000000000004</v>
      </c>
      <c r="K51" s="4">
        <v>17</v>
      </c>
      <c r="L51" s="4">
        <v>417.6</v>
      </c>
      <c r="M51" s="4">
        <v>11</v>
      </c>
      <c r="N51" s="4">
        <v>115.01</v>
      </c>
      <c r="O51" s="4">
        <v>68</v>
      </c>
      <c r="P51" s="4">
        <v>1047.07</v>
      </c>
      <c r="Q51" s="27">
        <f t="shared" si="1"/>
        <v>96</v>
      </c>
      <c r="R51" s="27">
        <f t="shared" si="1"/>
        <v>1579.6799999999998</v>
      </c>
    </row>
    <row r="52" spans="1:18" ht="15" customHeight="1" x14ac:dyDescent="0.25">
      <c r="A52" s="3">
        <v>39</v>
      </c>
      <c r="B52" s="3" t="s">
        <v>52</v>
      </c>
      <c r="C52" s="4">
        <v>8</v>
      </c>
      <c r="D52" s="4">
        <v>28.01</v>
      </c>
      <c r="E52" s="4">
        <v>0</v>
      </c>
      <c r="F52" s="4">
        <v>0</v>
      </c>
      <c r="G52" s="4">
        <v>0</v>
      </c>
      <c r="H52" s="4">
        <v>0</v>
      </c>
      <c r="I52" s="27">
        <f t="shared" si="0"/>
        <v>8</v>
      </c>
      <c r="J52" s="27">
        <f t="shared" si="0"/>
        <v>28.01</v>
      </c>
      <c r="K52" s="4">
        <v>8</v>
      </c>
      <c r="L52" s="4">
        <v>22.67</v>
      </c>
      <c r="M52" s="4">
        <v>33</v>
      </c>
      <c r="N52" s="4">
        <v>117.72</v>
      </c>
      <c r="O52" s="4">
        <v>48</v>
      </c>
      <c r="P52" s="4">
        <v>627.66999999999996</v>
      </c>
      <c r="Q52" s="27">
        <f t="shared" si="1"/>
        <v>89</v>
      </c>
      <c r="R52" s="27">
        <f t="shared" si="1"/>
        <v>768.06</v>
      </c>
    </row>
    <row r="53" spans="1:18" s="16" customFormat="1" ht="15" customHeight="1" x14ac:dyDescent="0.25">
      <c r="A53" s="12">
        <v>40</v>
      </c>
      <c r="B53" s="12" t="s">
        <v>53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27">
        <f t="shared" si="0"/>
        <v>0</v>
      </c>
      <c r="J53" s="27">
        <f t="shared" si="0"/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27">
        <f t="shared" si="1"/>
        <v>0</v>
      </c>
      <c r="R53" s="27">
        <f t="shared" si="1"/>
        <v>0</v>
      </c>
    </row>
    <row r="54" spans="1:18" ht="15" customHeight="1" x14ac:dyDescent="0.25">
      <c r="A54" s="3">
        <v>41</v>
      </c>
      <c r="B54" s="3" t="s">
        <v>54</v>
      </c>
      <c r="C54" s="4">
        <v>1580</v>
      </c>
      <c r="D54" s="4">
        <v>341</v>
      </c>
      <c r="E54" s="4">
        <v>1</v>
      </c>
      <c r="F54" s="4">
        <v>14</v>
      </c>
      <c r="G54" s="4">
        <v>10</v>
      </c>
      <c r="H54" s="4">
        <v>83</v>
      </c>
      <c r="I54" s="27">
        <f t="shared" si="0"/>
        <v>1591</v>
      </c>
      <c r="J54" s="27">
        <f t="shared" si="0"/>
        <v>438</v>
      </c>
      <c r="K54" s="4">
        <v>51489</v>
      </c>
      <c r="L54" s="4">
        <v>4843</v>
      </c>
      <c r="M54" s="4">
        <v>15</v>
      </c>
      <c r="N54" s="4">
        <v>133</v>
      </c>
      <c r="O54" s="4">
        <v>82</v>
      </c>
      <c r="P54" s="4">
        <v>564</v>
      </c>
      <c r="Q54" s="27">
        <f t="shared" si="1"/>
        <v>51586</v>
      </c>
      <c r="R54" s="27">
        <f t="shared" si="1"/>
        <v>5540</v>
      </c>
    </row>
    <row r="55" spans="1:18" s="16" customFormat="1" ht="15" customHeight="1" x14ac:dyDescent="0.25">
      <c r="A55" s="12">
        <v>42</v>
      </c>
      <c r="B55" s="12" t="s">
        <v>55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27">
        <f t="shared" si="0"/>
        <v>0</v>
      </c>
      <c r="J55" s="27">
        <f t="shared" si="0"/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27">
        <f t="shared" si="1"/>
        <v>0</v>
      </c>
      <c r="R55" s="27">
        <f t="shared" si="1"/>
        <v>0</v>
      </c>
    </row>
    <row r="56" spans="1:18" ht="15" customHeight="1" x14ac:dyDescent="0.25">
      <c r="A56" s="3">
        <v>43</v>
      </c>
      <c r="B56" s="3" t="s">
        <v>56</v>
      </c>
      <c r="C56" s="4">
        <v>0</v>
      </c>
      <c r="D56" s="4">
        <v>0</v>
      </c>
      <c r="E56" s="4">
        <v>3</v>
      </c>
      <c r="F56" s="4">
        <v>40</v>
      </c>
      <c r="G56" s="4">
        <v>25</v>
      </c>
      <c r="H56" s="4">
        <v>983</v>
      </c>
      <c r="I56" s="27">
        <f t="shared" si="0"/>
        <v>28</v>
      </c>
      <c r="J56" s="27">
        <f t="shared" si="0"/>
        <v>1023</v>
      </c>
      <c r="K56" s="4">
        <v>8</v>
      </c>
      <c r="L56" s="4">
        <v>9</v>
      </c>
      <c r="M56" s="4">
        <v>8</v>
      </c>
      <c r="N56" s="4">
        <v>43</v>
      </c>
      <c r="O56" s="4">
        <v>37</v>
      </c>
      <c r="P56" s="4">
        <v>1259</v>
      </c>
      <c r="Q56" s="27">
        <f t="shared" si="1"/>
        <v>53</v>
      </c>
      <c r="R56" s="27">
        <f t="shared" si="1"/>
        <v>1311</v>
      </c>
    </row>
    <row r="57" spans="1:18" ht="15" customHeight="1" x14ac:dyDescent="0.25">
      <c r="A57" s="3">
        <v>44</v>
      </c>
      <c r="B57" s="3" t="s">
        <v>57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27">
        <f t="shared" si="0"/>
        <v>0</v>
      </c>
      <c r="J57" s="27">
        <f t="shared" si="0"/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27">
        <f t="shared" si="1"/>
        <v>0</v>
      </c>
      <c r="R57" s="27">
        <f t="shared" si="1"/>
        <v>0</v>
      </c>
    </row>
    <row r="58" spans="1:18" ht="15" customHeight="1" x14ac:dyDescent="0.25">
      <c r="A58" s="3">
        <v>45</v>
      </c>
      <c r="B58" s="3" t="s">
        <v>58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27">
        <f t="shared" si="0"/>
        <v>0</v>
      </c>
      <c r="J58" s="27">
        <f t="shared" si="0"/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27">
        <f t="shared" si="1"/>
        <v>0</v>
      </c>
      <c r="R58" s="27">
        <f t="shared" si="1"/>
        <v>0</v>
      </c>
    </row>
    <row r="59" spans="1:18" ht="15" customHeight="1" thickBot="1" x14ac:dyDescent="0.3">
      <c r="A59" s="3">
        <v>46</v>
      </c>
      <c r="B59" s="18" t="s">
        <v>297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28">
        <f t="shared" si="0"/>
        <v>0</v>
      </c>
      <c r="J59" s="28">
        <f t="shared" si="0"/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28">
        <f t="shared" si="1"/>
        <v>0</v>
      </c>
      <c r="R59" s="28">
        <f t="shared" si="1"/>
        <v>0</v>
      </c>
    </row>
    <row r="60" spans="1:18" ht="15" customHeight="1" thickBot="1" x14ac:dyDescent="0.3">
      <c r="A60" s="29"/>
      <c r="B60" s="30" t="s">
        <v>34</v>
      </c>
      <c r="C60" s="31">
        <f>SUM(C41:C59)</f>
        <v>3465</v>
      </c>
      <c r="D60" s="31">
        <f t="shared" ref="D60:R60" si="4">SUM(D41:D59)</f>
        <v>38487.950000000004</v>
      </c>
      <c r="E60" s="31">
        <f t="shared" si="4"/>
        <v>977</v>
      </c>
      <c r="F60" s="31">
        <f t="shared" si="4"/>
        <v>58003.419999999991</v>
      </c>
      <c r="G60" s="31">
        <f t="shared" si="4"/>
        <v>1315</v>
      </c>
      <c r="H60" s="31">
        <f t="shared" si="4"/>
        <v>89313.32</v>
      </c>
      <c r="I60" s="31">
        <f t="shared" si="4"/>
        <v>5757</v>
      </c>
      <c r="J60" s="31">
        <f t="shared" si="4"/>
        <v>185804.69000000003</v>
      </c>
      <c r="K60" s="31">
        <f t="shared" si="4"/>
        <v>75651</v>
      </c>
      <c r="L60" s="31">
        <f t="shared" si="4"/>
        <v>70652.53</v>
      </c>
      <c r="M60" s="31">
        <f t="shared" si="4"/>
        <v>5324</v>
      </c>
      <c r="N60" s="31">
        <f t="shared" si="4"/>
        <v>86950.489999999991</v>
      </c>
      <c r="O60" s="31">
        <f t="shared" si="4"/>
        <v>17277</v>
      </c>
      <c r="P60" s="31">
        <f t="shared" si="4"/>
        <v>175999.55000000002</v>
      </c>
      <c r="Q60" s="31">
        <f t="shared" si="4"/>
        <v>98252</v>
      </c>
      <c r="R60" s="32">
        <f t="shared" si="4"/>
        <v>333602.56999999995</v>
      </c>
    </row>
    <row r="61" spans="1:18" ht="15" customHeight="1" x14ac:dyDescent="0.25">
      <c r="A61" s="3">
        <v>47</v>
      </c>
      <c r="B61" s="3" t="s">
        <v>59</v>
      </c>
      <c r="C61" s="4">
        <v>16002</v>
      </c>
      <c r="D61" s="4">
        <v>11285</v>
      </c>
      <c r="E61" s="4">
        <v>0</v>
      </c>
      <c r="F61" s="4">
        <v>0</v>
      </c>
      <c r="G61" s="4">
        <v>0</v>
      </c>
      <c r="H61" s="4">
        <v>0</v>
      </c>
      <c r="I61" s="33">
        <f t="shared" si="0"/>
        <v>16002</v>
      </c>
      <c r="J61" s="33">
        <f t="shared" si="0"/>
        <v>11285</v>
      </c>
      <c r="K61" s="4">
        <v>23595</v>
      </c>
      <c r="L61" s="4">
        <v>10537</v>
      </c>
      <c r="M61" s="4">
        <v>298</v>
      </c>
      <c r="N61" s="4">
        <v>1493</v>
      </c>
      <c r="O61" s="4">
        <v>30</v>
      </c>
      <c r="P61" s="4">
        <v>489</v>
      </c>
      <c r="Q61" s="33">
        <f t="shared" si="1"/>
        <v>23923</v>
      </c>
      <c r="R61" s="33">
        <f t="shared" si="1"/>
        <v>12519</v>
      </c>
    </row>
    <row r="62" spans="1:18" ht="15" customHeight="1" x14ac:dyDescent="0.25">
      <c r="A62" s="3">
        <v>48</v>
      </c>
      <c r="B62" s="3" t="s">
        <v>60</v>
      </c>
      <c r="C62" s="4">
        <v>3701</v>
      </c>
      <c r="D62" s="4">
        <v>2168</v>
      </c>
      <c r="E62" s="4">
        <v>1748</v>
      </c>
      <c r="F62" s="4">
        <v>1014</v>
      </c>
      <c r="G62" s="4">
        <v>749</v>
      </c>
      <c r="H62" s="4">
        <v>699</v>
      </c>
      <c r="I62" s="27">
        <f t="shared" si="0"/>
        <v>6198</v>
      </c>
      <c r="J62" s="27">
        <f t="shared" si="0"/>
        <v>3881</v>
      </c>
      <c r="K62" s="4">
        <v>5800</v>
      </c>
      <c r="L62" s="4">
        <v>3368</v>
      </c>
      <c r="M62" s="4">
        <v>2620</v>
      </c>
      <c r="N62" s="4">
        <v>1520</v>
      </c>
      <c r="O62" s="4">
        <v>936</v>
      </c>
      <c r="P62" s="4">
        <v>542</v>
      </c>
      <c r="Q62" s="27">
        <f t="shared" si="1"/>
        <v>9356</v>
      </c>
      <c r="R62" s="27">
        <f t="shared" si="1"/>
        <v>5430</v>
      </c>
    </row>
    <row r="63" spans="1:18" ht="15" customHeight="1" thickBot="1" x14ac:dyDescent="0.3">
      <c r="A63" s="3">
        <v>49</v>
      </c>
      <c r="B63" s="3" t="s">
        <v>61</v>
      </c>
      <c r="C63" s="4">
        <v>4076</v>
      </c>
      <c r="D63" s="4">
        <v>13727</v>
      </c>
      <c r="E63" s="4">
        <v>212</v>
      </c>
      <c r="F63" s="4">
        <v>172</v>
      </c>
      <c r="G63" s="4">
        <v>0</v>
      </c>
      <c r="H63" s="4">
        <v>0</v>
      </c>
      <c r="I63" s="28">
        <f t="shared" si="0"/>
        <v>4288</v>
      </c>
      <c r="J63" s="28">
        <f t="shared" si="0"/>
        <v>13899</v>
      </c>
      <c r="K63" s="4">
        <v>36079</v>
      </c>
      <c r="L63" s="4">
        <v>20751</v>
      </c>
      <c r="M63" s="4">
        <v>3007</v>
      </c>
      <c r="N63" s="4">
        <v>2876</v>
      </c>
      <c r="O63" s="4">
        <v>543</v>
      </c>
      <c r="P63" s="4">
        <v>299</v>
      </c>
      <c r="Q63" s="28">
        <f t="shared" si="1"/>
        <v>39629</v>
      </c>
      <c r="R63" s="28">
        <f t="shared" si="1"/>
        <v>23926</v>
      </c>
    </row>
    <row r="64" spans="1:18" ht="15" customHeight="1" thickBot="1" x14ac:dyDescent="0.3">
      <c r="A64" s="29"/>
      <c r="B64" s="30" t="s">
        <v>34</v>
      </c>
      <c r="C64" s="31">
        <f>SUM(C61:C63)</f>
        <v>23779</v>
      </c>
      <c r="D64" s="31">
        <f t="shared" ref="D64:R64" si="5">SUM(D61:D63)</f>
        <v>27180</v>
      </c>
      <c r="E64" s="31">
        <f t="shared" si="5"/>
        <v>1960</v>
      </c>
      <c r="F64" s="31">
        <f t="shared" si="5"/>
        <v>1186</v>
      </c>
      <c r="G64" s="31">
        <f t="shared" si="5"/>
        <v>749</v>
      </c>
      <c r="H64" s="31">
        <f t="shared" si="5"/>
        <v>699</v>
      </c>
      <c r="I64" s="31">
        <f t="shared" si="5"/>
        <v>26488</v>
      </c>
      <c r="J64" s="31">
        <f t="shared" si="5"/>
        <v>29065</v>
      </c>
      <c r="K64" s="31">
        <f t="shared" si="5"/>
        <v>65474</v>
      </c>
      <c r="L64" s="31">
        <f t="shared" si="5"/>
        <v>34656</v>
      </c>
      <c r="M64" s="31">
        <f t="shared" si="5"/>
        <v>5925</v>
      </c>
      <c r="N64" s="31">
        <f t="shared" si="5"/>
        <v>5889</v>
      </c>
      <c r="O64" s="31">
        <f t="shared" si="5"/>
        <v>1509</v>
      </c>
      <c r="P64" s="31">
        <f t="shared" si="5"/>
        <v>1330</v>
      </c>
      <c r="Q64" s="31">
        <f t="shared" si="5"/>
        <v>72908</v>
      </c>
      <c r="R64" s="32">
        <f t="shared" si="5"/>
        <v>41875</v>
      </c>
    </row>
    <row r="65" spans="1:18" ht="15" customHeight="1" x14ac:dyDescent="0.25">
      <c r="A65" s="3">
        <v>50</v>
      </c>
      <c r="B65" s="3" t="s">
        <v>62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33">
        <f t="shared" si="0"/>
        <v>0</v>
      </c>
      <c r="J65" s="33">
        <f t="shared" si="0"/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33">
        <f t="shared" si="1"/>
        <v>0</v>
      </c>
      <c r="R65" s="33">
        <f t="shared" si="1"/>
        <v>0</v>
      </c>
    </row>
    <row r="66" spans="1:18" ht="15" customHeight="1" x14ac:dyDescent="0.25">
      <c r="A66" s="3">
        <v>51</v>
      </c>
      <c r="B66" s="3" t="s">
        <v>63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27">
        <f t="shared" si="0"/>
        <v>0</v>
      </c>
      <c r="J66" s="27">
        <f t="shared" si="0"/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27">
        <f t="shared" si="1"/>
        <v>0</v>
      </c>
      <c r="R66" s="27">
        <f t="shared" si="1"/>
        <v>0</v>
      </c>
    </row>
    <row r="67" spans="1:18" ht="15" customHeight="1" thickBot="1" x14ac:dyDescent="0.3">
      <c r="A67" s="94"/>
      <c r="B67" s="94" t="s">
        <v>34</v>
      </c>
      <c r="C67" s="93">
        <f>SUM(C65:C66)</f>
        <v>0</v>
      </c>
      <c r="D67" s="93">
        <f t="shared" ref="D67:R67" si="6">SUM(D65:D66)</f>
        <v>0</v>
      </c>
      <c r="E67" s="93">
        <f t="shared" si="6"/>
        <v>0</v>
      </c>
      <c r="F67" s="93">
        <f t="shared" si="6"/>
        <v>0</v>
      </c>
      <c r="G67" s="93">
        <f t="shared" si="6"/>
        <v>0</v>
      </c>
      <c r="H67" s="93">
        <f t="shared" si="6"/>
        <v>0</v>
      </c>
      <c r="I67" s="93">
        <f t="shared" si="6"/>
        <v>0</v>
      </c>
      <c r="J67" s="93">
        <f t="shared" si="6"/>
        <v>0</v>
      </c>
      <c r="K67" s="93">
        <f t="shared" si="6"/>
        <v>0</v>
      </c>
      <c r="L67" s="93">
        <f t="shared" si="6"/>
        <v>0</v>
      </c>
      <c r="M67" s="93">
        <f t="shared" si="6"/>
        <v>0</v>
      </c>
      <c r="N67" s="93">
        <f t="shared" si="6"/>
        <v>0</v>
      </c>
      <c r="O67" s="93">
        <f t="shared" si="6"/>
        <v>0</v>
      </c>
      <c r="P67" s="93">
        <f t="shared" si="6"/>
        <v>0</v>
      </c>
      <c r="Q67" s="93">
        <f t="shared" si="6"/>
        <v>0</v>
      </c>
      <c r="R67" s="93">
        <f t="shared" si="6"/>
        <v>0</v>
      </c>
    </row>
    <row r="68" spans="1:18" ht="15" customHeight="1" thickBot="1" x14ac:dyDescent="0.3">
      <c r="A68" s="276" t="s">
        <v>11</v>
      </c>
      <c r="B68" s="277"/>
      <c r="C68" s="25">
        <f>C67+C64+C60+C40+C33</f>
        <v>79568</v>
      </c>
      <c r="D68" s="25">
        <f t="shared" ref="D68:R68" si="7">D67+D64+D60+D40+D33</f>
        <v>267865.69000000006</v>
      </c>
      <c r="E68" s="25">
        <f t="shared" si="7"/>
        <v>29617</v>
      </c>
      <c r="F68" s="25">
        <f t="shared" si="7"/>
        <v>303704.78999999992</v>
      </c>
      <c r="G68" s="25">
        <f t="shared" si="7"/>
        <v>10941</v>
      </c>
      <c r="H68" s="25">
        <f t="shared" si="7"/>
        <v>556996.63</v>
      </c>
      <c r="I68" s="25">
        <f t="shared" si="7"/>
        <v>120126</v>
      </c>
      <c r="J68" s="25">
        <f t="shared" si="7"/>
        <v>1128567.1100000001</v>
      </c>
      <c r="K68" s="25">
        <f t="shared" si="7"/>
        <v>300241</v>
      </c>
      <c r="L68" s="25">
        <f t="shared" si="7"/>
        <v>443845.68000000005</v>
      </c>
      <c r="M68" s="25">
        <f t="shared" si="7"/>
        <v>60774</v>
      </c>
      <c r="N68" s="25">
        <f t="shared" si="7"/>
        <v>285452.39</v>
      </c>
      <c r="O68" s="25">
        <f t="shared" si="7"/>
        <v>37111</v>
      </c>
      <c r="P68" s="25">
        <f t="shared" si="7"/>
        <v>605510.95000000007</v>
      </c>
      <c r="Q68" s="25">
        <f t="shared" si="7"/>
        <v>398126</v>
      </c>
      <c r="R68" s="26">
        <f t="shared" si="7"/>
        <v>1334809.02</v>
      </c>
    </row>
  </sheetData>
  <mergeCells count="18">
    <mergeCell ref="Q9:R9"/>
    <mergeCell ref="A6:R6"/>
    <mergeCell ref="A1:R2"/>
    <mergeCell ref="A4:R4"/>
    <mergeCell ref="A5:R5"/>
    <mergeCell ref="A68:B68"/>
    <mergeCell ref="AC6:AP6"/>
    <mergeCell ref="A8:A10"/>
    <mergeCell ref="B8:B10"/>
    <mergeCell ref="C8:J8"/>
    <mergeCell ref="K8:R8"/>
    <mergeCell ref="C9:D9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  <legacyDrawing r:id="rId3"/>
  <controls>
    <mc:AlternateContent xmlns:mc="http://schemas.openxmlformats.org/markup-compatibility/2006">
      <mc:Choice Requires="x14">
        <control shapeId="38913" r:id="rId4" name="Control 1">
          <controlPr defaultSize="0" r:id="rId5">
            <anchor moveWithCells="1">
              <from>
                <xdr:col>28</xdr:col>
                <xdr:colOff>0</xdr:colOff>
                <xdr:row>5</xdr:row>
                <xdr:rowOff>0</xdr:rowOff>
              </from>
              <to>
                <xdr:col>29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38913" r:id="rId4" name="Control 1"/>
      </mc:Fallback>
    </mc:AlternateContent>
    <mc:AlternateContent xmlns:mc="http://schemas.openxmlformats.org/markup-compatibility/2006">
      <mc:Choice Requires="x14">
        <control shapeId="38914" r:id="rId6" name="Control 2">
          <controlPr defaultSize="0" r:id="rId5">
            <anchor moveWithCells="1">
              <from>
                <xdr:col>28</xdr:col>
                <xdr:colOff>0</xdr:colOff>
                <xdr:row>40</xdr:row>
                <xdr:rowOff>0</xdr:rowOff>
              </from>
              <to>
                <xdr:col>29</xdr:col>
                <xdr:colOff>76200</xdr:colOff>
                <xdr:row>41</xdr:row>
                <xdr:rowOff>38100</xdr:rowOff>
              </to>
            </anchor>
          </controlPr>
        </control>
      </mc:Choice>
      <mc:Fallback>
        <control shapeId="38914" r:id="rId6" name="Control 2"/>
      </mc:Fallback>
    </mc:AlternateContent>
  </controls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9"/>
  <dimension ref="A1:AP67"/>
  <sheetViews>
    <sheetView view="pageBreakPreview" topLeftCell="A3" zoomScale="60" workbookViewId="0">
      <pane ySplit="7" topLeftCell="A10" activePane="bottomLeft" state="frozen"/>
      <selection activeCell="A3" sqref="A3"/>
      <selection pane="bottomLeft" activeCell="J49" sqref="J49"/>
    </sheetView>
  </sheetViews>
  <sheetFormatPr defaultRowHeight="15" x14ac:dyDescent="0.25"/>
  <cols>
    <col min="1" max="1" width="6.140625" customWidth="1"/>
    <col min="2" max="2" width="31.140625" customWidth="1"/>
    <col min="3" max="3" width="5" bestFit="1" customWidth="1"/>
    <col min="4" max="4" width="9.42578125" bestFit="1" customWidth="1"/>
    <col min="5" max="5" width="6" bestFit="1" customWidth="1"/>
    <col min="6" max="6" width="9.85546875" bestFit="1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7"/>
      <c r="H1" s="7"/>
      <c r="I1" s="7"/>
      <c r="J1" s="7"/>
      <c r="K1" s="7"/>
      <c r="L1" s="7"/>
      <c r="M1" s="7"/>
      <c r="N1" s="7"/>
    </row>
    <row r="2" spans="1:42" ht="15" customHeight="1" x14ac:dyDescent="0.25">
      <c r="A2" s="280" t="s">
        <v>1</v>
      </c>
      <c r="B2" s="280"/>
      <c r="C2" s="280"/>
      <c r="D2" s="280"/>
      <c r="E2" s="280"/>
      <c r="F2" s="280"/>
      <c r="G2" s="7"/>
      <c r="H2" s="7"/>
      <c r="I2" s="7"/>
      <c r="J2" s="7"/>
      <c r="K2" s="7"/>
      <c r="L2" s="7"/>
      <c r="M2" s="7"/>
      <c r="N2" s="7"/>
    </row>
    <row r="3" spans="1:42" ht="15" customHeight="1" x14ac:dyDescent="0.25">
      <c r="A3" s="1"/>
    </row>
    <row r="4" spans="1:42" ht="15" customHeight="1" x14ac:dyDescent="0.25">
      <c r="A4" s="288" t="s">
        <v>269</v>
      </c>
      <c r="B4" s="288"/>
      <c r="C4" s="288"/>
      <c r="D4" s="288"/>
      <c r="E4" s="288"/>
      <c r="F4" s="288"/>
      <c r="G4" s="8"/>
      <c r="H4" s="8"/>
      <c r="I4" s="8"/>
      <c r="J4" s="8"/>
      <c r="K4" s="8"/>
      <c r="L4" s="8"/>
      <c r="M4" s="8"/>
      <c r="N4" s="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9"/>
      <c r="H5" s="9"/>
      <c r="I5" s="9"/>
      <c r="J5" s="9"/>
      <c r="K5" s="9"/>
      <c r="L5" s="9"/>
      <c r="M5" s="9"/>
      <c r="N5" s="9"/>
    </row>
    <row r="6" spans="1:42" ht="15" customHeight="1" thickBot="1" x14ac:dyDescent="0.3">
      <c r="A6" s="279" t="s">
        <v>4</v>
      </c>
      <c r="B6" s="279"/>
      <c r="C6" s="279"/>
      <c r="D6" s="279"/>
      <c r="E6" s="279"/>
      <c r="F6" s="279"/>
      <c r="G6" s="7"/>
      <c r="H6" s="7"/>
      <c r="I6" s="7"/>
      <c r="J6" s="7"/>
      <c r="K6" s="7"/>
      <c r="L6" s="7"/>
      <c r="M6" s="7"/>
      <c r="N6" s="7"/>
      <c r="O6" s="279" t="s">
        <v>5</v>
      </c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7" spans="1:42" ht="15.75" thickBot="1" x14ac:dyDescent="0.3">
      <c r="F7" s="17" t="s">
        <v>364</v>
      </c>
    </row>
    <row r="8" spans="1:42" ht="60" customHeight="1" x14ac:dyDescent="0.25">
      <c r="A8" s="283" t="s">
        <v>6</v>
      </c>
      <c r="B8" s="283" t="s">
        <v>7</v>
      </c>
      <c r="C8" s="285" t="s">
        <v>270</v>
      </c>
      <c r="D8" s="287"/>
      <c r="E8" s="285" t="s">
        <v>271</v>
      </c>
      <c r="F8" s="287"/>
    </row>
    <row r="9" spans="1:42" x14ac:dyDescent="0.25">
      <c r="A9" s="284"/>
      <c r="B9" s="284"/>
      <c r="C9" s="2" t="s">
        <v>112</v>
      </c>
      <c r="D9" s="2" t="s">
        <v>95</v>
      </c>
      <c r="E9" s="2" t="s">
        <v>112</v>
      </c>
      <c r="F9" s="2" t="s">
        <v>95</v>
      </c>
    </row>
    <row r="10" spans="1:42" x14ac:dyDescent="0.25">
      <c r="A10" s="5"/>
      <c r="F10" s="6"/>
    </row>
    <row r="11" spans="1:42" ht="15" customHeight="1" x14ac:dyDescent="0.25">
      <c r="A11" s="3">
        <v>1</v>
      </c>
      <c r="B11" s="3" t="s">
        <v>13</v>
      </c>
      <c r="C11" s="4">
        <v>5</v>
      </c>
      <c r="D11" s="4">
        <v>166</v>
      </c>
      <c r="E11" s="4">
        <v>52</v>
      </c>
      <c r="F11" s="4">
        <v>11357</v>
      </c>
    </row>
    <row r="12" spans="1:42" ht="15" customHeight="1" x14ac:dyDescent="0.25">
      <c r="A12" s="3">
        <v>2</v>
      </c>
      <c r="B12" s="3" t="s">
        <v>14</v>
      </c>
      <c r="C12" s="4">
        <v>0</v>
      </c>
      <c r="D12" s="4">
        <v>0</v>
      </c>
      <c r="E12" s="4">
        <v>0</v>
      </c>
      <c r="F12" s="4">
        <v>0</v>
      </c>
    </row>
    <row r="13" spans="1:42" ht="15" customHeight="1" x14ac:dyDescent="0.25">
      <c r="A13" s="3">
        <v>3</v>
      </c>
      <c r="B13" s="3" t="s">
        <v>15</v>
      </c>
      <c r="C13" s="4">
        <v>81</v>
      </c>
      <c r="D13" s="4">
        <v>153</v>
      </c>
      <c r="E13" s="4">
        <v>125</v>
      </c>
      <c r="F13" s="4">
        <v>31281</v>
      </c>
    </row>
    <row r="14" spans="1:42" ht="15" customHeight="1" x14ac:dyDescent="0.25">
      <c r="A14" s="3">
        <v>4</v>
      </c>
      <c r="B14" s="3" t="s">
        <v>16</v>
      </c>
      <c r="C14" s="4">
        <v>57</v>
      </c>
      <c r="D14" s="4">
        <v>996</v>
      </c>
      <c r="E14" s="4">
        <v>246</v>
      </c>
      <c r="F14" s="4">
        <v>41156</v>
      </c>
    </row>
    <row r="15" spans="1:42" ht="15" customHeight="1" x14ac:dyDescent="0.25">
      <c r="A15" s="3">
        <v>5</v>
      </c>
      <c r="B15" s="3" t="s">
        <v>17</v>
      </c>
      <c r="C15" s="4">
        <v>35</v>
      </c>
      <c r="D15" s="4">
        <v>1057</v>
      </c>
      <c r="E15" s="4">
        <v>151</v>
      </c>
      <c r="F15" s="4">
        <v>5430</v>
      </c>
    </row>
    <row r="16" spans="1:42" ht="15" customHeight="1" x14ac:dyDescent="0.25">
      <c r="A16" s="3">
        <v>6</v>
      </c>
      <c r="B16" s="3" t="s">
        <v>18</v>
      </c>
      <c r="C16" s="4">
        <v>7</v>
      </c>
      <c r="D16" s="4">
        <v>1870</v>
      </c>
      <c r="E16" s="4">
        <v>48</v>
      </c>
      <c r="F16" s="4">
        <v>5319</v>
      </c>
    </row>
    <row r="17" spans="1:6" ht="15" customHeight="1" x14ac:dyDescent="0.25">
      <c r="A17" s="3">
        <v>7</v>
      </c>
      <c r="B17" s="3" t="s">
        <v>19</v>
      </c>
      <c r="C17" s="4">
        <v>8</v>
      </c>
      <c r="D17" s="4">
        <v>3199</v>
      </c>
      <c r="E17" s="4">
        <v>28</v>
      </c>
      <c r="F17" s="4">
        <v>4764</v>
      </c>
    </row>
    <row r="18" spans="1:6" ht="15" customHeight="1" x14ac:dyDescent="0.25">
      <c r="A18" s="3">
        <v>8</v>
      </c>
      <c r="B18" s="3" t="s">
        <v>20</v>
      </c>
      <c r="C18" s="4">
        <v>0</v>
      </c>
      <c r="D18" s="4">
        <v>0</v>
      </c>
      <c r="E18" s="4">
        <v>0</v>
      </c>
      <c r="F18" s="4">
        <v>0</v>
      </c>
    </row>
    <row r="19" spans="1:6" ht="15" customHeight="1" x14ac:dyDescent="0.25">
      <c r="A19" s="3">
        <v>9</v>
      </c>
      <c r="B19" s="3" t="s">
        <v>21</v>
      </c>
      <c r="C19" s="4">
        <v>923</v>
      </c>
      <c r="D19" s="4">
        <v>13278</v>
      </c>
      <c r="E19" s="4">
        <v>8757</v>
      </c>
      <c r="F19" s="4">
        <v>40896</v>
      </c>
    </row>
    <row r="20" spans="1:6" ht="15" customHeight="1" x14ac:dyDescent="0.25">
      <c r="A20" s="3">
        <v>10</v>
      </c>
      <c r="B20" s="3" t="s">
        <v>22</v>
      </c>
      <c r="C20" s="4">
        <v>365</v>
      </c>
      <c r="D20" s="4">
        <v>7983</v>
      </c>
      <c r="E20" s="4">
        <v>0</v>
      </c>
      <c r="F20" s="4">
        <v>0</v>
      </c>
    </row>
    <row r="21" spans="1:6" ht="15" customHeight="1" x14ac:dyDescent="0.25">
      <c r="A21" s="3">
        <v>11</v>
      </c>
      <c r="B21" s="3" t="s">
        <v>23</v>
      </c>
      <c r="C21" s="4">
        <v>0</v>
      </c>
      <c r="D21" s="4">
        <v>0</v>
      </c>
      <c r="E21" s="4">
        <v>0</v>
      </c>
      <c r="F21" s="4">
        <v>0</v>
      </c>
    </row>
    <row r="22" spans="1:6" ht="15" customHeight="1" x14ac:dyDescent="0.25">
      <c r="A22" s="3">
        <v>12</v>
      </c>
      <c r="B22" s="3" t="s">
        <v>24</v>
      </c>
      <c r="C22" s="4">
        <v>1</v>
      </c>
      <c r="D22" s="4">
        <v>742</v>
      </c>
      <c r="E22" s="4">
        <v>6</v>
      </c>
      <c r="F22" s="4">
        <v>2066</v>
      </c>
    </row>
    <row r="23" spans="1:6" ht="15" customHeight="1" x14ac:dyDescent="0.25">
      <c r="A23" s="3">
        <v>13</v>
      </c>
      <c r="B23" s="3" t="s">
        <v>25</v>
      </c>
      <c r="C23" s="4">
        <v>11</v>
      </c>
      <c r="D23" s="4">
        <v>58</v>
      </c>
      <c r="E23" s="4">
        <v>31</v>
      </c>
      <c r="F23" s="4">
        <v>4195</v>
      </c>
    </row>
    <row r="24" spans="1:6" ht="15" customHeight="1" x14ac:dyDescent="0.25">
      <c r="A24" s="3">
        <v>14</v>
      </c>
      <c r="B24" s="3" t="s">
        <v>26</v>
      </c>
      <c r="C24" s="4">
        <v>5</v>
      </c>
      <c r="D24" s="4">
        <v>987</v>
      </c>
      <c r="E24" s="4">
        <v>12</v>
      </c>
      <c r="F24" s="4">
        <v>7352</v>
      </c>
    </row>
    <row r="25" spans="1:6" ht="15" customHeight="1" x14ac:dyDescent="0.25">
      <c r="A25" s="3">
        <v>15</v>
      </c>
      <c r="B25" s="3" t="s">
        <v>27</v>
      </c>
      <c r="C25" s="4">
        <v>0</v>
      </c>
      <c r="D25" s="4">
        <v>0</v>
      </c>
      <c r="E25" s="4">
        <v>0</v>
      </c>
      <c r="F25" s="4">
        <v>0</v>
      </c>
    </row>
    <row r="26" spans="1:6" ht="15" customHeight="1" x14ac:dyDescent="0.25">
      <c r="A26" s="3">
        <v>16</v>
      </c>
      <c r="B26" s="3" t="s">
        <v>28</v>
      </c>
      <c r="C26" s="4">
        <v>4</v>
      </c>
      <c r="D26" s="4">
        <v>10</v>
      </c>
      <c r="E26" s="4">
        <v>17</v>
      </c>
      <c r="F26" s="4">
        <v>2050</v>
      </c>
    </row>
    <row r="27" spans="1:6" ht="15" customHeight="1" x14ac:dyDescent="0.25">
      <c r="A27" s="3">
        <v>17</v>
      </c>
      <c r="B27" s="3" t="s">
        <v>29</v>
      </c>
      <c r="C27" s="4">
        <v>0</v>
      </c>
      <c r="D27" s="4">
        <v>0</v>
      </c>
      <c r="E27" s="4">
        <v>0</v>
      </c>
      <c r="F27" s="4">
        <v>0</v>
      </c>
    </row>
    <row r="28" spans="1:6" ht="15" customHeight="1" x14ac:dyDescent="0.25">
      <c r="A28" s="3">
        <v>18</v>
      </c>
      <c r="B28" s="3" t="s">
        <v>30</v>
      </c>
      <c r="C28" s="4">
        <v>41</v>
      </c>
      <c r="D28" s="4">
        <v>1684</v>
      </c>
      <c r="E28" s="4">
        <v>43</v>
      </c>
      <c r="F28" s="4">
        <v>7326</v>
      </c>
    </row>
    <row r="29" spans="1:6" ht="15" customHeight="1" x14ac:dyDescent="0.25">
      <c r="A29" s="3">
        <v>19</v>
      </c>
      <c r="B29" s="3" t="s">
        <v>31</v>
      </c>
      <c r="C29" s="4">
        <v>0</v>
      </c>
      <c r="D29" s="4">
        <v>0</v>
      </c>
      <c r="E29" s="4">
        <v>0</v>
      </c>
      <c r="F29" s="4">
        <v>0</v>
      </c>
    </row>
    <row r="30" spans="1:6" ht="15" customHeight="1" x14ac:dyDescent="0.25">
      <c r="A30" s="3">
        <v>20</v>
      </c>
      <c r="B30" s="3" t="s">
        <v>32</v>
      </c>
      <c r="C30" s="4">
        <v>1</v>
      </c>
      <c r="D30" s="4">
        <v>219</v>
      </c>
      <c r="E30" s="4">
        <v>1</v>
      </c>
      <c r="F30" s="4">
        <v>219</v>
      </c>
    </row>
    <row r="31" spans="1:6" ht="15" customHeight="1" thickBot="1" x14ac:dyDescent="0.3">
      <c r="A31" s="18">
        <v>21</v>
      </c>
      <c r="B31" s="18" t="s">
        <v>33</v>
      </c>
      <c r="C31" s="19">
        <v>0</v>
      </c>
      <c r="D31" s="19">
        <v>0</v>
      </c>
      <c r="E31" s="19">
        <v>0</v>
      </c>
      <c r="F31" s="19">
        <v>0</v>
      </c>
    </row>
    <row r="32" spans="1:6" ht="15" customHeight="1" thickBot="1" x14ac:dyDescent="0.3">
      <c r="A32" s="29"/>
      <c r="B32" s="30" t="s">
        <v>34</v>
      </c>
      <c r="C32" s="31">
        <f>SUM(C11:C31)</f>
        <v>1544</v>
      </c>
      <c r="D32" s="31">
        <f t="shared" ref="D32:F32" si="0">SUM(D11:D31)</f>
        <v>32402</v>
      </c>
      <c r="E32" s="31">
        <f t="shared" si="0"/>
        <v>9517</v>
      </c>
      <c r="F32" s="32">
        <f t="shared" si="0"/>
        <v>163411</v>
      </c>
    </row>
    <row r="33" spans="1:6" ht="15" customHeight="1" x14ac:dyDescent="0.25">
      <c r="A33" s="22">
        <v>22</v>
      </c>
      <c r="B33" s="22" t="s">
        <v>35</v>
      </c>
      <c r="C33" s="23">
        <v>0</v>
      </c>
      <c r="D33" s="23">
        <v>0</v>
      </c>
      <c r="E33" s="23">
        <v>0</v>
      </c>
      <c r="F33" s="23">
        <v>0</v>
      </c>
    </row>
    <row r="34" spans="1:6" ht="15" customHeight="1" x14ac:dyDescent="0.25">
      <c r="A34" s="3">
        <v>23</v>
      </c>
      <c r="B34" s="3" t="s">
        <v>36</v>
      </c>
      <c r="C34" s="4">
        <v>0</v>
      </c>
      <c r="D34" s="4">
        <v>0</v>
      </c>
      <c r="E34" s="4">
        <v>0</v>
      </c>
      <c r="F34" s="4">
        <v>0</v>
      </c>
    </row>
    <row r="35" spans="1:6" ht="15" customHeight="1" x14ac:dyDescent="0.25">
      <c r="A35" s="3">
        <v>24</v>
      </c>
      <c r="B35" s="3" t="s">
        <v>37</v>
      </c>
      <c r="C35" s="4">
        <v>0</v>
      </c>
      <c r="D35" s="4">
        <v>0</v>
      </c>
      <c r="E35" s="4">
        <v>0</v>
      </c>
      <c r="F35" s="4">
        <v>0</v>
      </c>
    </row>
    <row r="36" spans="1:6" ht="15" customHeight="1" x14ac:dyDescent="0.25">
      <c r="A36" s="3">
        <v>25</v>
      </c>
      <c r="B36" s="3" t="s">
        <v>38</v>
      </c>
      <c r="C36" s="4">
        <v>0</v>
      </c>
      <c r="D36" s="4">
        <v>0</v>
      </c>
      <c r="E36" s="4">
        <v>0</v>
      </c>
      <c r="F36" s="4">
        <v>0</v>
      </c>
    </row>
    <row r="37" spans="1:6" ht="15" customHeight="1" x14ac:dyDescent="0.25">
      <c r="A37" s="3">
        <v>26</v>
      </c>
      <c r="B37" s="3" t="s">
        <v>39</v>
      </c>
      <c r="C37" s="4">
        <v>0</v>
      </c>
      <c r="D37" s="4">
        <v>0</v>
      </c>
      <c r="E37" s="4">
        <v>0</v>
      </c>
      <c r="F37" s="4">
        <v>0</v>
      </c>
    </row>
    <row r="38" spans="1:6" ht="15" customHeight="1" thickBot="1" x14ac:dyDescent="0.3">
      <c r="A38" s="18">
        <v>27</v>
      </c>
      <c r="B38" s="18" t="s">
        <v>40</v>
      </c>
      <c r="C38" s="19">
        <v>96</v>
      </c>
      <c r="D38" s="19">
        <v>52380</v>
      </c>
      <c r="E38" s="19">
        <v>303</v>
      </c>
      <c r="F38" s="19">
        <v>395944</v>
      </c>
    </row>
    <row r="39" spans="1:6" ht="15" customHeight="1" thickBot="1" x14ac:dyDescent="0.3">
      <c r="A39" s="29"/>
      <c r="B39" s="30" t="s">
        <v>34</v>
      </c>
      <c r="C39" s="31">
        <f>SUM(C33:C38)</f>
        <v>96</v>
      </c>
      <c r="D39" s="31">
        <f t="shared" ref="D39:F39" si="1">SUM(D33:D38)</f>
        <v>52380</v>
      </c>
      <c r="E39" s="31">
        <f t="shared" si="1"/>
        <v>303</v>
      </c>
      <c r="F39" s="32">
        <f t="shared" si="1"/>
        <v>395944</v>
      </c>
    </row>
    <row r="40" spans="1:6" ht="15" customHeight="1" x14ac:dyDescent="0.25">
      <c r="A40" s="22">
        <v>28</v>
      </c>
      <c r="B40" s="22" t="s">
        <v>41</v>
      </c>
      <c r="C40" s="23">
        <v>0</v>
      </c>
      <c r="D40" s="23">
        <v>0</v>
      </c>
      <c r="E40" s="23">
        <v>75</v>
      </c>
      <c r="F40" s="23">
        <v>21269</v>
      </c>
    </row>
    <row r="41" spans="1:6" ht="15" customHeight="1" x14ac:dyDescent="0.25">
      <c r="A41" s="3">
        <v>29</v>
      </c>
      <c r="B41" s="3" t="s">
        <v>42</v>
      </c>
      <c r="C41" s="4">
        <v>0</v>
      </c>
      <c r="D41" s="4">
        <v>0</v>
      </c>
      <c r="E41" s="4">
        <v>0</v>
      </c>
      <c r="F41" s="4">
        <v>0</v>
      </c>
    </row>
    <row r="42" spans="1:6" ht="15" customHeight="1" x14ac:dyDescent="0.25">
      <c r="A42" s="3">
        <v>30</v>
      </c>
      <c r="B42" s="3" t="s">
        <v>43</v>
      </c>
      <c r="C42" s="4">
        <v>0</v>
      </c>
      <c r="D42" s="4">
        <v>0</v>
      </c>
      <c r="E42" s="4">
        <v>0</v>
      </c>
      <c r="F42" s="4">
        <v>0</v>
      </c>
    </row>
    <row r="43" spans="1:6" ht="15" customHeight="1" x14ac:dyDescent="0.25">
      <c r="A43" s="3">
        <v>31</v>
      </c>
      <c r="B43" s="3" t="s">
        <v>44</v>
      </c>
      <c r="C43" s="4">
        <v>235</v>
      </c>
      <c r="D43" s="4">
        <v>9732</v>
      </c>
      <c r="E43" s="4">
        <v>879</v>
      </c>
      <c r="F43" s="4">
        <v>16943</v>
      </c>
    </row>
    <row r="44" spans="1:6" ht="15" customHeight="1" x14ac:dyDescent="0.25">
      <c r="A44" s="3">
        <v>32</v>
      </c>
      <c r="B44" s="3" t="s">
        <v>45</v>
      </c>
      <c r="C44" s="4">
        <v>30</v>
      </c>
      <c r="D44" s="4">
        <v>4425</v>
      </c>
      <c r="E44" s="4">
        <v>68</v>
      </c>
      <c r="F44" s="4">
        <v>4550</v>
      </c>
    </row>
    <row r="45" spans="1:6" ht="15" customHeight="1" x14ac:dyDescent="0.25">
      <c r="A45" s="3">
        <v>33</v>
      </c>
      <c r="B45" s="3" t="s">
        <v>46</v>
      </c>
      <c r="C45" s="4">
        <v>57</v>
      </c>
      <c r="D45" s="4">
        <v>3668</v>
      </c>
      <c r="E45" s="4">
        <v>33</v>
      </c>
      <c r="F45" s="4">
        <v>4001</v>
      </c>
    </row>
    <row r="46" spans="1:6" ht="15" customHeight="1" x14ac:dyDescent="0.25">
      <c r="A46" s="3">
        <v>34</v>
      </c>
      <c r="B46" s="3" t="s">
        <v>292</v>
      </c>
      <c r="C46" s="4">
        <v>0</v>
      </c>
      <c r="D46" s="4">
        <v>0</v>
      </c>
      <c r="E46" s="4">
        <v>0</v>
      </c>
      <c r="F46" s="4">
        <v>0</v>
      </c>
    </row>
    <row r="47" spans="1:6" ht="15" customHeight="1" x14ac:dyDescent="0.25">
      <c r="A47" s="3">
        <v>35</v>
      </c>
      <c r="B47" s="3" t="s">
        <v>48</v>
      </c>
      <c r="C47" s="4">
        <v>6</v>
      </c>
      <c r="D47" s="4">
        <v>419</v>
      </c>
      <c r="E47" s="4">
        <v>21</v>
      </c>
      <c r="F47" s="4">
        <v>2179</v>
      </c>
    </row>
    <row r="48" spans="1:6" ht="15" customHeight="1" x14ac:dyDescent="0.25">
      <c r="A48" s="3">
        <v>36</v>
      </c>
      <c r="B48" s="3" t="s">
        <v>49</v>
      </c>
      <c r="C48" s="4">
        <v>0</v>
      </c>
      <c r="D48" s="4">
        <v>0</v>
      </c>
      <c r="E48" s="4">
        <v>0</v>
      </c>
      <c r="F48" s="4">
        <v>0</v>
      </c>
    </row>
    <row r="49" spans="1:6" ht="15" customHeight="1" x14ac:dyDescent="0.25">
      <c r="A49" s="3">
        <v>37</v>
      </c>
      <c r="B49" s="3" t="s">
        <v>50</v>
      </c>
      <c r="C49" s="4">
        <v>0</v>
      </c>
      <c r="D49" s="4">
        <v>0</v>
      </c>
      <c r="E49" s="4">
        <v>0</v>
      </c>
      <c r="F49" s="4">
        <v>0</v>
      </c>
    </row>
    <row r="50" spans="1:6" ht="15" customHeight="1" x14ac:dyDescent="0.25">
      <c r="A50" s="3">
        <v>38</v>
      </c>
      <c r="B50" s="3" t="s">
        <v>51</v>
      </c>
      <c r="C50" s="4">
        <v>0</v>
      </c>
      <c r="D50" s="4">
        <v>0</v>
      </c>
      <c r="E50" s="4">
        <v>0</v>
      </c>
      <c r="F50" s="4">
        <v>0</v>
      </c>
    </row>
    <row r="51" spans="1:6" ht="15" customHeight="1" x14ac:dyDescent="0.25">
      <c r="A51" s="3">
        <v>39</v>
      </c>
      <c r="B51" s="3" t="s">
        <v>52</v>
      </c>
      <c r="C51" s="4">
        <v>0</v>
      </c>
      <c r="D51" s="4">
        <v>0</v>
      </c>
      <c r="E51" s="4">
        <v>0</v>
      </c>
      <c r="F51" s="4">
        <v>0</v>
      </c>
    </row>
    <row r="52" spans="1:6" ht="15" customHeight="1" x14ac:dyDescent="0.25">
      <c r="A52" s="3">
        <v>40</v>
      </c>
      <c r="B52" s="3" t="s">
        <v>53</v>
      </c>
      <c r="C52" s="4">
        <v>0</v>
      </c>
      <c r="D52" s="4">
        <v>0</v>
      </c>
      <c r="E52" s="4">
        <v>0</v>
      </c>
      <c r="F52" s="4">
        <v>0</v>
      </c>
    </row>
    <row r="53" spans="1:6" ht="15" customHeight="1" x14ac:dyDescent="0.25">
      <c r="A53" s="3">
        <v>41</v>
      </c>
      <c r="B53" s="3" t="s">
        <v>54</v>
      </c>
      <c r="C53" s="4">
        <v>0</v>
      </c>
      <c r="D53" s="4">
        <v>0</v>
      </c>
      <c r="E53" s="4">
        <v>0</v>
      </c>
      <c r="F53" s="4">
        <v>0</v>
      </c>
    </row>
    <row r="54" spans="1:6" ht="15" customHeight="1" x14ac:dyDescent="0.25">
      <c r="A54" s="3">
        <v>42</v>
      </c>
      <c r="B54" s="3" t="s">
        <v>55</v>
      </c>
      <c r="C54" s="4">
        <v>0</v>
      </c>
      <c r="D54" s="4">
        <v>0</v>
      </c>
      <c r="E54" s="4">
        <v>0</v>
      </c>
      <c r="F54" s="4">
        <v>0</v>
      </c>
    </row>
    <row r="55" spans="1:6" ht="15" customHeight="1" x14ac:dyDescent="0.25">
      <c r="A55" s="3">
        <v>43</v>
      </c>
      <c r="B55" s="3" t="s">
        <v>56</v>
      </c>
      <c r="C55" s="4">
        <v>0</v>
      </c>
      <c r="D55" s="4">
        <v>0</v>
      </c>
      <c r="E55" s="4">
        <v>0</v>
      </c>
      <c r="F55" s="4">
        <v>0</v>
      </c>
    </row>
    <row r="56" spans="1:6" ht="15" customHeight="1" x14ac:dyDescent="0.25">
      <c r="A56" s="3">
        <v>44</v>
      </c>
      <c r="B56" s="3" t="s">
        <v>57</v>
      </c>
      <c r="C56" s="4">
        <v>0</v>
      </c>
      <c r="D56" s="4">
        <v>0</v>
      </c>
      <c r="E56" s="4">
        <v>0</v>
      </c>
      <c r="F56" s="4">
        <v>0</v>
      </c>
    </row>
    <row r="57" spans="1:6" ht="15" customHeight="1" x14ac:dyDescent="0.25">
      <c r="A57" s="3">
        <v>45</v>
      </c>
      <c r="B57" s="3" t="s">
        <v>58</v>
      </c>
      <c r="C57" s="4">
        <v>0</v>
      </c>
      <c r="D57" s="4">
        <v>0</v>
      </c>
      <c r="E57" s="4">
        <v>0</v>
      </c>
      <c r="F57" s="4">
        <v>0</v>
      </c>
    </row>
    <row r="58" spans="1:6" ht="15" customHeight="1" thickBot="1" x14ac:dyDescent="0.3">
      <c r="A58" s="18">
        <v>46</v>
      </c>
      <c r="B58" s="18" t="s">
        <v>297</v>
      </c>
      <c r="C58" s="19">
        <v>0</v>
      </c>
      <c r="D58" s="19">
        <v>0</v>
      </c>
      <c r="E58" s="19">
        <v>0</v>
      </c>
      <c r="F58" s="19">
        <v>0</v>
      </c>
    </row>
    <row r="59" spans="1:6" ht="15" customHeight="1" thickBot="1" x14ac:dyDescent="0.3">
      <c r="A59" s="29"/>
      <c r="B59" s="30" t="s">
        <v>34</v>
      </c>
      <c r="C59" s="31">
        <f>SUM(C40:C58)</f>
        <v>328</v>
      </c>
      <c r="D59" s="31">
        <f t="shared" ref="D59:F59" si="2">SUM(D40:D58)</f>
        <v>18244</v>
      </c>
      <c r="E59" s="31">
        <f t="shared" si="2"/>
        <v>1076</v>
      </c>
      <c r="F59" s="32">
        <f t="shared" si="2"/>
        <v>48942</v>
      </c>
    </row>
    <row r="60" spans="1:6" ht="15" customHeight="1" x14ac:dyDescent="0.25">
      <c r="A60" s="22">
        <v>47</v>
      </c>
      <c r="B60" s="22" t="s">
        <v>59</v>
      </c>
      <c r="C60" s="23">
        <v>0</v>
      </c>
      <c r="D60" s="23">
        <v>0</v>
      </c>
      <c r="E60" s="23">
        <v>0</v>
      </c>
      <c r="F60" s="23">
        <v>0</v>
      </c>
    </row>
    <row r="61" spans="1:6" ht="15" customHeight="1" x14ac:dyDescent="0.25">
      <c r="A61" s="3">
        <v>48</v>
      </c>
      <c r="B61" s="3" t="s">
        <v>60</v>
      </c>
      <c r="C61" s="4">
        <v>0</v>
      </c>
      <c r="D61" s="4">
        <v>0</v>
      </c>
      <c r="E61" s="4">
        <v>0</v>
      </c>
      <c r="F61" s="4">
        <v>0</v>
      </c>
    </row>
    <row r="62" spans="1:6" ht="15" customHeight="1" thickBot="1" x14ac:dyDescent="0.3">
      <c r="A62" s="18">
        <v>49</v>
      </c>
      <c r="B62" s="18" t="s">
        <v>61</v>
      </c>
      <c r="C62" s="19">
        <v>0</v>
      </c>
      <c r="D62" s="19">
        <v>0</v>
      </c>
      <c r="E62" s="19">
        <v>0</v>
      </c>
      <c r="F62" s="19">
        <v>0</v>
      </c>
    </row>
    <row r="63" spans="1:6" ht="15" customHeight="1" thickBot="1" x14ac:dyDescent="0.3">
      <c r="A63" s="29"/>
      <c r="B63" s="30" t="s">
        <v>34</v>
      </c>
      <c r="C63" s="31">
        <f>SUM(C60:C62)</f>
        <v>0</v>
      </c>
      <c r="D63" s="31">
        <f t="shared" ref="D63:F63" si="3">SUM(D60:D62)</f>
        <v>0</v>
      </c>
      <c r="E63" s="31">
        <f t="shared" si="3"/>
        <v>0</v>
      </c>
      <c r="F63" s="32">
        <f t="shared" si="3"/>
        <v>0</v>
      </c>
    </row>
    <row r="64" spans="1:6" ht="15" customHeight="1" x14ac:dyDescent="0.25">
      <c r="A64" s="22">
        <v>50</v>
      </c>
      <c r="B64" s="22" t="s">
        <v>62</v>
      </c>
      <c r="C64" s="23">
        <v>0</v>
      </c>
      <c r="D64" s="23">
        <v>0</v>
      </c>
      <c r="E64" s="23">
        <v>0</v>
      </c>
      <c r="F64" s="23">
        <v>0</v>
      </c>
    </row>
    <row r="65" spans="1:6" ht="15" customHeight="1" thickBot="1" x14ac:dyDescent="0.3">
      <c r="A65" s="18">
        <v>51</v>
      </c>
      <c r="B65" s="18" t="s">
        <v>63</v>
      </c>
      <c r="C65" s="19">
        <v>0</v>
      </c>
      <c r="D65" s="19">
        <v>0</v>
      </c>
      <c r="E65" s="19">
        <v>0</v>
      </c>
      <c r="F65" s="19">
        <v>0</v>
      </c>
    </row>
    <row r="66" spans="1:6" ht="15" customHeight="1" thickBot="1" x14ac:dyDescent="0.3">
      <c r="A66" s="29"/>
      <c r="B66" s="30" t="s">
        <v>34</v>
      </c>
      <c r="C66" s="31">
        <f>SUM(C64:C65)</f>
        <v>0</v>
      </c>
      <c r="D66" s="31">
        <f t="shared" ref="D66:F66" si="4">SUM(D64:D65)</f>
        <v>0</v>
      </c>
      <c r="E66" s="31">
        <f t="shared" si="4"/>
        <v>0</v>
      </c>
      <c r="F66" s="32">
        <f t="shared" si="4"/>
        <v>0</v>
      </c>
    </row>
    <row r="67" spans="1:6" ht="15" customHeight="1" thickBot="1" x14ac:dyDescent="0.3">
      <c r="A67" s="276" t="s">
        <v>11</v>
      </c>
      <c r="B67" s="277"/>
      <c r="C67" s="25">
        <f>C66+C63+C59+C39+C32</f>
        <v>1968</v>
      </c>
      <c r="D67" s="25">
        <f t="shared" ref="D67:F67" si="5">D66+D63+D59+D39+D32</f>
        <v>103026</v>
      </c>
      <c r="E67" s="25">
        <f t="shared" si="5"/>
        <v>10896</v>
      </c>
      <c r="F67" s="26">
        <f t="shared" si="5"/>
        <v>608297</v>
      </c>
    </row>
  </sheetData>
  <mergeCells count="12">
    <mergeCell ref="A1:F1"/>
    <mergeCell ref="A2:F2"/>
    <mergeCell ref="A4:F4"/>
    <mergeCell ref="A5:F5"/>
    <mergeCell ref="A67:B67"/>
    <mergeCell ref="AC6:AP6"/>
    <mergeCell ref="A8:A9"/>
    <mergeCell ref="B8:B9"/>
    <mergeCell ref="C8:D8"/>
    <mergeCell ref="E8:F8"/>
    <mergeCell ref="O6:AB6"/>
    <mergeCell ref="A6:F6"/>
  </mergeCells>
  <pageMargins left="0.7" right="0.7" top="0.75" bottom="0.75" header="0.3" footer="0.3"/>
  <pageSetup scale="67" orientation="portrait" r:id="rId1"/>
  <drawing r:id="rId2"/>
  <legacyDrawing r:id="rId3"/>
  <controls>
    <mc:AlternateContent xmlns:mc="http://schemas.openxmlformats.org/markup-compatibility/2006">
      <mc:Choice Requires="x14">
        <control shapeId="39937" r:id="rId4" name="Control 1">
          <controlPr defaultSize="0" r:id="rId5">
            <anchor moveWithCells="1">
              <from>
                <xdr:col>30</xdr:col>
                <xdr:colOff>38100</xdr:colOff>
                <xdr:row>5</xdr:row>
                <xdr:rowOff>0</xdr:rowOff>
              </from>
              <to>
                <xdr:col>30</xdr:col>
                <xdr:colOff>171450</xdr:colOff>
                <xdr:row>5</xdr:row>
                <xdr:rowOff>133350</xdr:rowOff>
              </to>
            </anchor>
          </controlPr>
        </control>
      </mc:Choice>
      <mc:Fallback>
        <control shapeId="39937" r:id="rId4" name="Control 1"/>
      </mc:Fallback>
    </mc:AlternateContent>
    <mc:AlternateContent xmlns:mc="http://schemas.openxmlformats.org/markup-compatibility/2006">
      <mc:Choice Requires="x14">
        <control shapeId="39938" r:id="rId6" name="Control 2">
          <controlPr defaultSize="0" r:id="rId5">
            <anchor moveWithCells="1">
              <from>
                <xdr:col>30</xdr:col>
                <xdr:colOff>38100</xdr:colOff>
                <xdr:row>38</xdr:row>
                <xdr:rowOff>104775</xdr:rowOff>
              </from>
              <to>
                <xdr:col>30</xdr:col>
                <xdr:colOff>171450</xdr:colOff>
                <xdr:row>39</xdr:row>
                <xdr:rowOff>47625</xdr:rowOff>
              </to>
            </anchor>
          </controlPr>
        </control>
      </mc:Choice>
      <mc:Fallback>
        <control shapeId="39938" r:id="rId6" name="Control 2"/>
      </mc:Fallback>
    </mc:AlternateContent>
  </controls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0"/>
  <dimension ref="A1:N65"/>
  <sheetViews>
    <sheetView view="pageBreakPreview" zoomScale="60" workbookViewId="0">
      <pane ySplit="7" topLeftCell="A8" activePane="bottomLeft" state="frozen"/>
      <selection pane="bottomLeft" activeCell="I54" sqref="I54"/>
    </sheetView>
  </sheetViews>
  <sheetFormatPr defaultRowHeight="15" x14ac:dyDescent="0.25"/>
  <cols>
    <col min="1" max="1" width="5.42578125" customWidth="1"/>
    <col min="2" max="2" width="27.140625" customWidth="1"/>
    <col min="7" max="7" width="11.42578125" bestFit="1" customWidth="1"/>
  </cols>
  <sheetData>
    <row r="1" spans="1:14" ht="15" customHeight="1" x14ac:dyDescent="0.25">
      <c r="A1" s="280" t="s">
        <v>272</v>
      </c>
      <c r="B1" s="280"/>
      <c r="C1" s="280"/>
      <c r="D1" s="280"/>
      <c r="E1" s="280"/>
      <c r="F1" s="280"/>
      <c r="G1" s="280"/>
      <c r="H1" s="7"/>
      <c r="I1" s="7"/>
      <c r="J1" s="7"/>
      <c r="K1" s="7"/>
      <c r="L1" s="7"/>
      <c r="M1" s="7"/>
      <c r="N1" s="7"/>
    </row>
    <row r="2" spans="1:14" ht="15" customHeight="1" thickBot="1" x14ac:dyDescent="0.3">
      <c r="A2" s="280" t="s">
        <v>1</v>
      </c>
      <c r="B2" s="280"/>
      <c r="C2" s="280"/>
      <c r="D2" s="280"/>
      <c r="E2" s="280"/>
      <c r="F2" s="280"/>
      <c r="G2" s="280"/>
      <c r="H2" s="7"/>
      <c r="I2" s="7"/>
      <c r="J2" s="7"/>
      <c r="K2" s="7"/>
      <c r="L2" s="7"/>
      <c r="M2" s="7"/>
      <c r="N2" s="7"/>
    </row>
    <row r="3" spans="1:14" ht="15.75" thickBot="1" x14ac:dyDescent="0.3">
      <c r="A3" s="1"/>
      <c r="G3" s="17" t="s">
        <v>365</v>
      </c>
    </row>
    <row r="4" spans="1:14" ht="15" customHeight="1" x14ac:dyDescent="0.25">
      <c r="A4" s="288" t="s">
        <v>273</v>
      </c>
      <c r="B4" s="288"/>
      <c r="C4" s="288"/>
      <c r="D4" s="288"/>
      <c r="E4" s="288"/>
      <c r="F4" s="288"/>
      <c r="G4" s="288"/>
      <c r="H4" s="8"/>
      <c r="I4" s="8"/>
      <c r="J4" s="8"/>
      <c r="K4" s="8"/>
      <c r="L4" s="8"/>
      <c r="M4" s="8"/>
      <c r="N4" s="8"/>
    </row>
    <row r="5" spans="1:14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9"/>
      <c r="I5" s="9"/>
      <c r="J5" s="9"/>
      <c r="K5" s="9"/>
      <c r="L5" s="9"/>
      <c r="M5" s="9"/>
      <c r="N5" s="9"/>
    </row>
    <row r="7" spans="1:14" ht="75" x14ac:dyDescent="0.25">
      <c r="A7" s="2" t="s">
        <v>274</v>
      </c>
      <c r="B7" s="2" t="s">
        <v>275</v>
      </c>
      <c r="C7" s="2" t="s">
        <v>276</v>
      </c>
      <c r="D7" s="2" t="s">
        <v>277</v>
      </c>
      <c r="E7" s="2" t="s">
        <v>278</v>
      </c>
      <c r="F7" s="2" t="s">
        <v>279</v>
      </c>
      <c r="G7" s="2" t="s">
        <v>280</v>
      </c>
    </row>
    <row r="8" spans="1:14" x14ac:dyDescent="0.25">
      <c r="A8" s="5"/>
      <c r="G8" s="6"/>
    </row>
    <row r="9" spans="1:14" ht="15" customHeight="1" x14ac:dyDescent="0.25">
      <c r="A9" s="3">
        <v>1</v>
      </c>
      <c r="B9" s="3" t="s">
        <v>13</v>
      </c>
      <c r="C9" s="4">
        <v>7007</v>
      </c>
      <c r="D9" s="4">
        <v>3127</v>
      </c>
      <c r="E9" s="4">
        <v>3018</v>
      </c>
      <c r="F9" s="4">
        <v>109</v>
      </c>
      <c r="G9" s="96">
        <f>E9/C9*100</f>
        <v>43.071214499785924</v>
      </c>
    </row>
    <row r="10" spans="1:14" ht="15" customHeight="1" x14ac:dyDescent="0.25">
      <c r="A10" s="3">
        <v>2</v>
      </c>
      <c r="B10" s="3" t="s">
        <v>14</v>
      </c>
      <c r="C10" s="4">
        <v>2214</v>
      </c>
      <c r="D10" s="4">
        <v>1278</v>
      </c>
      <c r="E10" s="4">
        <v>936</v>
      </c>
      <c r="F10" s="4">
        <v>342</v>
      </c>
      <c r="G10" s="96">
        <f t="shared" ref="G10:G29" si="0">E10/C10*100</f>
        <v>42.276422764227647</v>
      </c>
    </row>
    <row r="11" spans="1:14" ht="15" customHeight="1" x14ac:dyDescent="0.25">
      <c r="A11" s="3">
        <v>3</v>
      </c>
      <c r="B11" s="3" t="s">
        <v>15</v>
      </c>
      <c r="C11" s="4">
        <v>67742</v>
      </c>
      <c r="D11" s="4">
        <v>63532</v>
      </c>
      <c r="E11" s="4">
        <v>54623</v>
      </c>
      <c r="F11" s="4">
        <v>0</v>
      </c>
      <c r="G11" s="96">
        <f t="shared" si="0"/>
        <v>80.633875586785152</v>
      </c>
    </row>
    <row r="12" spans="1:14" ht="15" customHeight="1" x14ac:dyDescent="0.25">
      <c r="A12" s="3">
        <v>4</v>
      </c>
      <c r="B12" s="3" t="s">
        <v>16</v>
      </c>
      <c r="C12" s="4">
        <v>208564</v>
      </c>
      <c r="D12" s="4">
        <v>138936</v>
      </c>
      <c r="E12" s="4">
        <v>123875</v>
      </c>
      <c r="F12" s="4">
        <v>15061</v>
      </c>
      <c r="G12" s="96">
        <f t="shared" si="0"/>
        <v>59.394238698912559</v>
      </c>
    </row>
    <row r="13" spans="1:14" ht="15" customHeight="1" x14ac:dyDescent="0.25">
      <c r="A13" s="3">
        <v>5</v>
      </c>
      <c r="B13" s="3" t="s">
        <v>17</v>
      </c>
      <c r="C13" s="4">
        <v>11983</v>
      </c>
      <c r="D13" s="4">
        <v>8183</v>
      </c>
      <c r="E13" s="4">
        <v>7235</v>
      </c>
      <c r="F13" s="4">
        <v>3569</v>
      </c>
      <c r="G13" s="96">
        <f t="shared" si="0"/>
        <v>60.377201034799299</v>
      </c>
    </row>
    <row r="14" spans="1:14" ht="15" customHeight="1" x14ac:dyDescent="0.25">
      <c r="A14" s="3">
        <v>6</v>
      </c>
      <c r="B14" s="3" t="s">
        <v>18</v>
      </c>
      <c r="C14" s="4">
        <v>12799</v>
      </c>
      <c r="D14" s="4">
        <v>2835</v>
      </c>
      <c r="E14" s="4">
        <v>2124</v>
      </c>
      <c r="F14" s="4">
        <v>711</v>
      </c>
      <c r="G14" s="96">
        <f t="shared" si="0"/>
        <v>16.595046488006876</v>
      </c>
    </row>
    <row r="15" spans="1:14" ht="15" customHeight="1" x14ac:dyDescent="0.25">
      <c r="A15" s="3">
        <v>7</v>
      </c>
      <c r="B15" s="3" t="s">
        <v>19</v>
      </c>
      <c r="C15" s="4">
        <v>135652</v>
      </c>
      <c r="D15" s="4">
        <v>105999</v>
      </c>
      <c r="E15" s="4">
        <v>115998</v>
      </c>
      <c r="F15" s="4">
        <v>19419</v>
      </c>
      <c r="G15" s="96">
        <f t="shared" si="0"/>
        <v>85.511455783917668</v>
      </c>
    </row>
    <row r="16" spans="1:14" ht="15" customHeight="1" x14ac:dyDescent="0.25">
      <c r="A16" s="3">
        <v>8</v>
      </c>
      <c r="B16" s="3" t="s">
        <v>20</v>
      </c>
      <c r="C16" s="4">
        <v>6169</v>
      </c>
      <c r="D16" s="4">
        <v>2935</v>
      </c>
      <c r="E16" s="4">
        <v>3047</v>
      </c>
      <c r="F16" s="4">
        <v>1014</v>
      </c>
      <c r="G16" s="96">
        <f t="shared" si="0"/>
        <v>49.392121899821689</v>
      </c>
    </row>
    <row r="17" spans="1:7" ht="15" customHeight="1" x14ac:dyDescent="0.25">
      <c r="A17" s="3">
        <v>9</v>
      </c>
      <c r="B17" s="3" t="s">
        <v>21</v>
      </c>
      <c r="C17" s="4">
        <v>14000</v>
      </c>
      <c r="D17" s="4">
        <v>10767</v>
      </c>
      <c r="E17" s="4">
        <v>7538</v>
      </c>
      <c r="F17" s="4">
        <v>3229</v>
      </c>
      <c r="G17" s="96">
        <f t="shared" si="0"/>
        <v>53.842857142857149</v>
      </c>
    </row>
    <row r="18" spans="1:7" ht="15" customHeight="1" x14ac:dyDescent="0.25">
      <c r="A18" s="3">
        <v>10</v>
      </c>
      <c r="B18" s="3" t="s">
        <v>22</v>
      </c>
      <c r="C18" s="4">
        <v>3191</v>
      </c>
      <c r="D18" s="4">
        <v>1208</v>
      </c>
      <c r="E18" s="4">
        <v>192</v>
      </c>
      <c r="F18" s="4">
        <v>0</v>
      </c>
      <c r="G18" s="96">
        <f t="shared" si="0"/>
        <v>6.0169225947978688</v>
      </c>
    </row>
    <row r="19" spans="1:7" ht="15" customHeight="1" x14ac:dyDescent="0.25">
      <c r="A19" s="3">
        <v>11</v>
      </c>
      <c r="B19" s="3" t="s">
        <v>23</v>
      </c>
      <c r="C19" s="4">
        <v>4329</v>
      </c>
      <c r="D19" s="4">
        <v>1249</v>
      </c>
      <c r="E19" s="4">
        <v>1246</v>
      </c>
      <c r="F19" s="4">
        <v>3</v>
      </c>
      <c r="G19" s="96">
        <f t="shared" si="0"/>
        <v>28.782628782628784</v>
      </c>
    </row>
    <row r="20" spans="1:7" ht="15" customHeight="1" x14ac:dyDescent="0.25">
      <c r="A20" s="3">
        <v>12</v>
      </c>
      <c r="B20" s="3" t="s">
        <v>24</v>
      </c>
      <c r="C20" s="4">
        <v>756</v>
      </c>
      <c r="D20" s="4">
        <v>627</v>
      </c>
      <c r="E20" s="4">
        <v>502</v>
      </c>
      <c r="F20" s="4">
        <v>125</v>
      </c>
      <c r="G20" s="96">
        <f t="shared" si="0"/>
        <v>66.402116402116405</v>
      </c>
    </row>
    <row r="21" spans="1:7" ht="15" customHeight="1" x14ac:dyDescent="0.25">
      <c r="A21" s="3">
        <v>13</v>
      </c>
      <c r="B21" s="3" t="s">
        <v>25</v>
      </c>
      <c r="C21" s="4">
        <v>1953</v>
      </c>
      <c r="D21" s="4">
        <v>1175</v>
      </c>
      <c r="E21" s="4">
        <v>1813</v>
      </c>
      <c r="F21" s="4">
        <v>0</v>
      </c>
      <c r="G21" s="96">
        <f t="shared" si="0"/>
        <v>92.831541218637994</v>
      </c>
    </row>
    <row r="22" spans="1:7" ht="15" customHeight="1" x14ac:dyDescent="0.25">
      <c r="A22" s="3">
        <v>14</v>
      </c>
      <c r="B22" s="3" t="s">
        <v>26</v>
      </c>
      <c r="C22" s="4">
        <v>4459</v>
      </c>
      <c r="D22" s="4">
        <v>2114</v>
      </c>
      <c r="E22" s="4">
        <v>2889</v>
      </c>
      <c r="F22" s="4">
        <v>1171</v>
      </c>
      <c r="G22" s="96">
        <f t="shared" si="0"/>
        <v>64.790311729087236</v>
      </c>
    </row>
    <row r="23" spans="1:7" ht="15" customHeight="1" x14ac:dyDescent="0.25">
      <c r="A23" s="3">
        <v>15</v>
      </c>
      <c r="B23" s="3" t="s">
        <v>27</v>
      </c>
      <c r="C23" s="4">
        <v>3656</v>
      </c>
      <c r="D23" s="4">
        <v>1657</v>
      </c>
      <c r="E23" s="4">
        <v>1657</v>
      </c>
      <c r="F23" s="4">
        <v>168</v>
      </c>
      <c r="G23" s="96">
        <f t="shared" si="0"/>
        <v>45.322757111597376</v>
      </c>
    </row>
    <row r="24" spans="1:7" ht="15" customHeight="1" x14ac:dyDescent="0.25">
      <c r="A24" s="3">
        <v>16</v>
      </c>
      <c r="B24" s="3" t="s">
        <v>28</v>
      </c>
      <c r="C24" s="4">
        <v>3350</v>
      </c>
      <c r="D24" s="4">
        <v>1710</v>
      </c>
      <c r="E24" s="4">
        <v>1710</v>
      </c>
      <c r="F24" s="4">
        <v>1000</v>
      </c>
      <c r="G24" s="96">
        <f t="shared" si="0"/>
        <v>51.044776119402989</v>
      </c>
    </row>
    <row r="25" spans="1:7" ht="15" customHeight="1" x14ac:dyDescent="0.25">
      <c r="A25" s="3">
        <v>17</v>
      </c>
      <c r="B25" s="3" t="s">
        <v>29</v>
      </c>
      <c r="C25" s="4">
        <v>876</v>
      </c>
      <c r="D25" s="4">
        <v>338</v>
      </c>
      <c r="E25" s="4">
        <v>214</v>
      </c>
      <c r="F25" s="4">
        <v>42</v>
      </c>
      <c r="G25" s="96">
        <f t="shared" si="0"/>
        <v>24.429223744292237</v>
      </c>
    </row>
    <row r="26" spans="1:7" ht="15" customHeight="1" x14ac:dyDescent="0.25">
      <c r="A26" s="3">
        <v>18</v>
      </c>
      <c r="B26" s="3" t="s">
        <v>30</v>
      </c>
      <c r="C26" s="4">
        <v>21759</v>
      </c>
      <c r="D26" s="4">
        <v>17445</v>
      </c>
      <c r="E26" s="4">
        <v>17445</v>
      </c>
      <c r="F26" s="4">
        <v>8737</v>
      </c>
      <c r="G26" s="96">
        <f t="shared" si="0"/>
        <v>80.173721218806008</v>
      </c>
    </row>
    <row r="27" spans="1:7" ht="15" customHeight="1" x14ac:dyDescent="0.25">
      <c r="A27" s="3">
        <v>19</v>
      </c>
      <c r="B27" s="3" t="s">
        <v>31</v>
      </c>
      <c r="C27" s="4">
        <v>1165</v>
      </c>
      <c r="D27" s="4">
        <v>278</v>
      </c>
      <c r="E27" s="4">
        <v>224</v>
      </c>
      <c r="F27" s="4">
        <v>92</v>
      </c>
      <c r="G27" s="96">
        <f t="shared" si="0"/>
        <v>19.2274678111588</v>
      </c>
    </row>
    <row r="28" spans="1:7" ht="15" customHeight="1" x14ac:dyDescent="0.25">
      <c r="A28" s="3">
        <v>20</v>
      </c>
      <c r="B28" s="3" t="s">
        <v>32</v>
      </c>
      <c r="C28" s="4">
        <v>412</v>
      </c>
      <c r="D28" s="4">
        <v>197</v>
      </c>
      <c r="E28" s="4">
        <v>189</v>
      </c>
      <c r="F28" s="4">
        <v>17</v>
      </c>
      <c r="G28" s="96">
        <f t="shared" si="0"/>
        <v>45.873786407766993</v>
      </c>
    </row>
    <row r="29" spans="1:7" ht="15" customHeight="1" thickBot="1" x14ac:dyDescent="0.3">
      <c r="A29" s="18">
        <v>21</v>
      </c>
      <c r="B29" s="18" t="s">
        <v>33</v>
      </c>
      <c r="C29" s="19">
        <v>15</v>
      </c>
      <c r="D29" s="19">
        <v>15</v>
      </c>
      <c r="E29" s="19">
        <v>10</v>
      </c>
      <c r="F29" s="19">
        <v>5</v>
      </c>
      <c r="G29" s="96">
        <f t="shared" si="0"/>
        <v>66.666666666666657</v>
      </c>
    </row>
    <row r="30" spans="1:7" ht="15" customHeight="1" thickBot="1" x14ac:dyDescent="0.3">
      <c r="A30" s="29"/>
      <c r="B30" s="30" t="s">
        <v>34</v>
      </c>
      <c r="C30" s="31">
        <f>SUM(C9:C29)</f>
        <v>512051</v>
      </c>
      <c r="D30" s="31">
        <f t="shared" ref="D30:F30" si="1">SUM(D9:D29)</f>
        <v>365605</v>
      </c>
      <c r="E30" s="76">
        <f t="shared" si="1"/>
        <v>346485</v>
      </c>
      <c r="F30" s="77">
        <f t="shared" si="1"/>
        <v>54814</v>
      </c>
      <c r="G30" s="39">
        <f>E30/C30*100</f>
        <v>67.666111383436416</v>
      </c>
    </row>
    <row r="31" spans="1:7" ht="15" customHeight="1" x14ac:dyDescent="0.25">
      <c r="A31" s="22">
        <v>22</v>
      </c>
      <c r="B31" s="22" t="s">
        <v>35</v>
      </c>
      <c r="C31" s="23">
        <v>470</v>
      </c>
      <c r="D31" s="23">
        <v>220</v>
      </c>
      <c r="E31" s="23">
        <v>195</v>
      </c>
      <c r="F31" s="23">
        <v>20</v>
      </c>
      <c r="G31" s="99">
        <f>E31/C31*100</f>
        <v>41.48936170212766</v>
      </c>
    </row>
    <row r="32" spans="1:7" ht="15" customHeight="1" x14ac:dyDescent="0.25">
      <c r="A32" s="3">
        <v>23</v>
      </c>
      <c r="B32" s="3" t="s">
        <v>36</v>
      </c>
      <c r="C32" s="4">
        <v>147</v>
      </c>
      <c r="D32" s="4">
        <v>32</v>
      </c>
      <c r="E32" s="4">
        <v>32</v>
      </c>
      <c r="F32" s="4">
        <v>0</v>
      </c>
      <c r="G32" s="99">
        <f t="shared" ref="G32:G36" si="2">E32/C32*100</f>
        <v>21.768707482993197</v>
      </c>
    </row>
    <row r="33" spans="1:7" ht="15" customHeight="1" x14ac:dyDescent="0.25">
      <c r="A33" s="3">
        <v>24</v>
      </c>
      <c r="B33" s="3" t="s">
        <v>37</v>
      </c>
      <c r="C33" s="4">
        <v>43</v>
      </c>
      <c r="D33" s="4">
        <v>35</v>
      </c>
      <c r="E33" s="4">
        <v>34</v>
      </c>
      <c r="F33" s="4">
        <v>0</v>
      </c>
      <c r="G33" s="99">
        <f t="shared" si="2"/>
        <v>79.069767441860463</v>
      </c>
    </row>
    <row r="34" spans="1:7" ht="15" customHeight="1" x14ac:dyDescent="0.25">
      <c r="A34" s="3">
        <v>25</v>
      </c>
      <c r="B34" s="3" t="s">
        <v>38</v>
      </c>
      <c r="C34" s="4">
        <v>221</v>
      </c>
      <c r="D34" s="4">
        <v>91</v>
      </c>
      <c r="E34" s="4">
        <v>74</v>
      </c>
      <c r="F34" s="4">
        <v>10</v>
      </c>
      <c r="G34" s="99">
        <f t="shared" si="2"/>
        <v>33.484162895927597</v>
      </c>
    </row>
    <row r="35" spans="1:7" ht="15" customHeight="1" x14ac:dyDescent="0.25">
      <c r="A35" s="3">
        <v>26</v>
      </c>
      <c r="B35" s="3" t="s">
        <v>39</v>
      </c>
      <c r="C35" s="4">
        <v>395</v>
      </c>
      <c r="D35" s="4">
        <v>242</v>
      </c>
      <c r="E35" s="4">
        <v>242</v>
      </c>
      <c r="F35" s="4">
        <v>0</v>
      </c>
      <c r="G35" s="99">
        <f t="shared" si="2"/>
        <v>61.265822784810133</v>
      </c>
    </row>
    <row r="36" spans="1:7" ht="15" customHeight="1" thickBot="1" x14ac:dyDescent="0.3">
      <c r="A36" s="18">
        <v>27</v>
      </c>
      <c r="B36" s="18" t="s">
        <v>40</v>
      </c>
      <c r="C36" s="19">
        <v>2224</v>
      </c>
      <c r="D36" s="19">
        <v>1211</v>
      </c>
      <c r="E36" s="19">
        <v>1586</v>
      </c>
      <c r="F36" s="19">
        <v>638</v>
      </c>
      <c r="G36" s="99">
        <f t="shared" si="2"/>
        <v>71.312949640287769</v>
      </c>
    </row>
    <row r="37" spans="1:7" ht="15" customHeight="1" thickBot="1" x14ac:dyDescent="0.3">
      <c r="A37" s="29"/>
      <c r="B37" s="30" t="s">
        <v>34</v>
      </c>
      <c r="C37" s="31">
        <f>SUM(C31:C36)</f>
        <v>3500</v>
      </c>
      <c r="D37" s="31">
        <f t="shared" ref="D37:F37" si="3">SUM(D31:D36)</f>
        <v>1831</v>
      </c>
      <c r="E37" s="76">
        <f t="shared" si="3"/>
        <v>2163</v>
      </c>
      <c r="F37" s="77">
        <f t="shared" si="3"/>
        <v>668</v>
      </c>
      <c r="G37" s="39">
        <f>E37/C37*100</f>
        <v>61.8</v>
      </c>
    </row>
    <row r="38" spans="1:7" ht="15" customHeight="1" x14ac:dyDescent="0.25">
      <c r="A38" s="22">
        <v>28</v>
      </c>
      <c r="B38" s="22" t="s">
        <v>41</v>
      </c>
      <c r="C38" s="23">
        <v>0</v>
      </c>
      <c r="D38" s="23">
        <v>0</v>
      </c>
      <c r="E38" s="23">
        <v>0</v>
      </c>
      <c r="F38" s="23">
        <v>0</v>
      </c>
      <c r="G38" s="99" t="e">
        <f>E38/C38*100</f>
        <v>#DIV/0!</v>
      </c>
    </row>
    <row r="39" spans="1:7" ht="15" customHeight="1" x14ac:dyDescent="0.25">
      <c r="A39" s="3">
        <v>29</v>
      </c>
      <c r="B39" s="3" t="s">
        <v>42</v>
      </c>
      <c r="C39" s="4">
        <v>0</v>
      </c>
      <c r="D39" s="4">
        <v>0</v>
      </c>
      <c r="E39" s="4">
        <v>0</v>
      </c>
      <c r="F39" s="4">
        <v>0</v>
      </c>
      <c r="G39" s="99" t="e">
        <f t="shared" ref="G39:G56" si="4">E39/C39*100</f>
        <v>#DIV/0!</v>
      </c>
    </row>
    <row r="40" spans="1:7" ht="15" customHeight="1" x14ac:dyDescent="0.25">
      <c r="A40" s="3">
        <v>30</v>
      </c>
      <c r="B40" s="3" t="s">
        <v>43</v>
      </c>
      <c r="C40" s="4">
        <v>1</v>
      </c>
      <c r="D40" s="4">
        <v>1</v>
      </c>
      <c r="E40" s="4">
        <v>1</v>
      </c>
      <c r="F40" s="4">
        <v>1</v>
      </c>
      <c r="G40" s="99">
        <f t="shared" si="4"/>
        <v>100</v>
      </c>
    </row>
    <row r="41" spans="1:7" ht="15" customHeight="1" x14ac:dyDescent="0.25">
      <c r="A41" s="3">
        <v>31</v>
      </c>
      <c r="B41" s="3" t="s">
        <v>44</v>
      </c>
      <c r="C41" s="4">
        <v>0</v>
      </c>
      <c r="D41" s="4">
        <v>0</v>
      </c>
      <c r="E41" s="4">
        <v>0</v>
      </c>
      <c r="F41" s="4">
        <v>0</v>
      </c>
      <c r="G41" s="99" t="e">
        <f t="shared" si="4"/>
        <v>#DIV/0!</v>
      </c>
    </row>
    <row r="42" spans="1:7" ht="15" customHeight="1" x14ac:dyDescent="0.25">
      <c r="A42" s="3">
        <v>32</v>
      </c>
      <c r="B42" s="3" t="s">
        <v>45</v>
      </c>
      <c r="C42" s="4">
        <v>356</v>
      </c>
      <c r="D42" s="4">
        <v>293</v>
      </c>
      <c r="E42" s="4">
        <v>293</v>
      </c>
      <c r="F42" s="4">
        <v>63</v>
      </c>
      <c r="G42" s="99">
        <f t="shared" si="4"/>
        <v>82.303370786516851</v>
      </c>
    </row>
    <row r="43" spans="1:7" ht="15" customHeight="1" x14ac:dyDescent="0.25">
      <c r="A43" s="3">
        <v>33</v>
      </c>
      <c r="B43" s="3" t="s">
        <v>46</v>
      </c>
      <c r="C43" s="4">
        <v>0</v>
      </c>
      <c r="D43" s="4">
        <v>0</v>
      </c>
      <c r="E43" s="4">
        <v>0</v>
      </c>
      <c r="F43" s="4">
        <v>0</v>
      </c>
      <c r="G43" s="99" t="e">
        <f t="shared" si="4"/>
        <v>#DIV/0!</v>
      </c>
    </row>
    <row r="44" spans="1:7" ht="15" customHeight="1" x14ac:dyDescent="0.25">
      <c r="A44" s="3">
        <v>34</v>
      </c>
      <c r="B44" s="3" t="s">
        <v>292</v>
      </c>
      <c r="C44" s="4">
        <v>0</v>
      </c>
      <c r="D44" s="4">
        <v>0</v>
      </c>
      <c r="E44" s="4">
        <v>0</v>
      </c>
      <c r="F44" s="4">
        <v>0</v>
      </c>
      <c r="G44" s="99" t="e">
        <f t="shared" si="4"/>
        <v>#DIV/0!</v>
      </c>
    </row>
    <row r="45" spans="1:7" ht="15" customHeight="1" x14ac:dyDescent="0.25">
      <c r="A45" s="3">
        <v>35</v>
      </c>
      <c r="B45" s="3" t="s">
        <v>48</v>
      </c>
      <c r="C45" s="4">
        <v>0</v>
      </c>
      <c r="D45" s="4">
        <v>0</v>
      </c>
      <c r="E45" s="4">
        <v>0</v>
      </c>
      <c r="F45" s="4">
        <v>0</v>
      </c>
      <c r="G45" s="99" t="e">
        <f t="shared" si="4"/>
        <v>#DIV/0!</v>
      </c>
    </row>
    <row r="46" spans="1:7" ht="15" customHeight="1" x14ac:dyDescent="0.25">
      <c r="A46" s="3">
        <v>36</v>
      </c>
      <c r="B46" s="3" t="s">
        <v>49</v>
      </c>
      <c r="C46" s="4">
        <v>0</v>
      </c>
      <c r="D46" s="4">
        <v>0</v>
      </c>
      <c r="E46" s="4">
        <v>0</v>
      </c>
      <c r="F46" s="4">
        <v>0</v>
      </c>
      <c r="G46" s="99" t="e">
        <f t="shared" si="4"/>
        <v>#DIV/0!</v>
      </c>
    </row>
    <row r="47" spans="1:7" ht="15" customHeight="1" x14ac:dyDescent="0.25">
      <c r="A47" s="3">
        <v>37</v>
      </c>
      <c r="B47" s="3" t="s">
        <v>50</v>
      </c>
      <c r="C47" s="4">
        <v>108</v>
      </c>
      <c r="D47" s="4">
        <v>33</v>
      </c>
      <c r="E47" s="4">
        <v>7</v>
      </c>
      <c r="F47" s="4">
        <v>26</v>
      </c>
      <c r="G47" s="99">
        <f t="shared" si="4"/>
        <v>6.481481481481481</v>
      </c>
    </row>
    <row r="48" spans="1:7" ht="15" customHeight="1" x14ac:dyDescent="0.25">
      <c r="A48" s="3">
        <v>38</v>
      </c>
      <c r="B48" s="3" t="s">
        <v>51</v>
      </c>
      <c r="C48" s="4">
        <v>59</v>
      </c>
      <c r="D48" s="4">
        <v>52</v>
      </c>
      <c r="E48" s="4">
        <v>39</v>
      </c>
      <c r="F48" s="4">
        <v>20</v>
      </c>
      <c r="G48" s="99">
        <f t="shared" si="4"/>
        <v>66.101694915254242</v>
      </c>
    </row>
    <row r="49" spans="1:7" ht="15" customHeight="1" x14ac:dyDescent="0.25">
      <c r="A49" s="3">
        <v>39</v>
      </c>
      <c r="B49" s="3" t="s">
        <v>52</v>
      </c>
      <c r="C49" s="4">
        <v>0</v>
      </c>
      <c r="D49" s="4">
        <v>0</v>
      </c>
      <c r="E49" s="4">
        <v>0</v>
      </c>
      <c r="F49" s="4">
        <v>0</v>
      </c>
      <c r="G49" s="99" t="e">
        <f t="shared" si="4"/>
        <v>#DIV/0!</v>
      </c>
    </row>
    <row r="50" spans="1:7" ht="15" customHeight="1" x14ac:dyDescent="0.25">
      <c r="A50" s="3">
        <v>40</v>
      </c>
      <c r="B50" s="3" t="s">
        <v>53</v>
      </c>
      <c r="C50" s="4">
        <v>0</v>
      </c>
      <c r="D50" s="4">
        <v>0</v>
      </c>
      <c r="E50" s="4">
        <v>0</v>
      </c>
      <c r="F50" s="4">
        <v>0</v>
      </c>
      <c r="G50" s="99" t="e">
        <f t="shared" si="4"/>
        <v>#DIV/0!</v>
      </c>
    </row>
    <row r="51" spans="1:7" ht="15" customHeight="1" x14ac:dyDescent="0.25">
      <c r="A51" s="3">
        <v>41</v>
      </c>
      <c r="B51" s="3" t="s">
        <v>54</v>
      </c>
      <c r="C51" s="4">
        <v>0</v>
      </c>
      <c r="D51" s="4">
        <v>0</v>
      </c>
      <c r="E51" s="4">
        <v>0</v>
      </c>
      <c r="F51" s="4">
        <v>0</v>
      </c>
      <c r="G51" s="99" t="e">
        <f t="shared" si="4"/>
        <v>#DIV/0!</v>
      </c>
    </row>
    <row r="52" spans="1:7" ht="15" customHeight="1" x14ac:dyDescent="0.25">
      <c r="A52" s="3">
        <v>42</v>
      </c>
      <c r="B52" s="3" t="s">
        <v>55</v>
      </c>
      <c r="C52" s="4">
        <v>0</v>
      </c>
      <c r="D52" s="4">
        <v>0</v>
      </c>
      <c r="E52" s="4">
        <v>0</v>
      </c>
      <c r="F52" s="4">
        <v>0</v>
      </c>
      <c r="G52" s="99" t="e">
        <f t="shared" si="4"/>
        <v>#DIV/0!</v>
      </c>
    </row>
    <row r="53" spans="1:7" ht="15" customHeight="1" x14ac:dyDescent="0.25">
      <c r="A53" s="3">
        <v>43</v>
      </c>
      <c r="B53" s="3" t="s">
        <v>56</v>
      </c>
      <c r="C53" s="4">
        <v>89</v>
      </c>
      <c r="D53" s="4">
        <v>33</v>
      </c>
      <c r="E53" s="4">
        <v>0</v>
      </c>
      <c r="F53" s="4">
        <v>0</v>
      </c>
      <c r="G53" s="99">
        <f t="shared" si="4"/>
        <v>0</v>
      </c>
    </row>
    <row r="54" spans="1:7" ht="15" customHeight="1" x14ac:dyDescent="0.25">
      <c r="A54" s="3">
        <v>44</v>
      </c>
      <c r="B54" s="3" t="s">
        <v>57</v>
      </c>
      <c r="C54" s="4">
        <v>0</v>
      </c>
      <c r="D54" s="4">
        <v>0</v>
      </c>
      <c r="E54" s="4">
        <v>0</v>
      </c>
      <c r="F54" s="4">
        <v>0</v>
      </c>
      <c r="G54" s="99" t="e">
        <f t="shared" si="4"/>
        <v>#DIV/0!</v>
      </c>
    </row>
    <row r="55" spans="1:7" ht="15" customHeight="1" x14ac:dyDescent="0.25">
      <c r="A55" s="3">
        <v>45</v>
      </c>
      <c r="B55" s="3" t="s">
        <v>58</v>
      </c>
      <c r="C55" s="4">
        <v>0</v>
      </c>
      <c r="D55" s="4">
        <v>0</v>
      </c>
      <c r="E55" s="4">
        <v>0</v>
      </c>
      <c r="F55" s="4">
        <v>0</v>
      </c>
      <c r="G55" s="99" t="e">
        <f t="shared" si="4"/>
        <v>#DIV/0!</v>
      </c>
    </row>
    <row r="56" spans="1:7" ht="15" customHeight="1" thickBot="1" x14ac:dyDescent="0.3">
      <c r="A56" s="18">
        <v>46</v>
      </c>
      <c r="B56" s="18" t="s">
        <v>297</v>
      </c>
      <c r="C56" s="19">
        <v>0</v>
      </c>
      <c r="D56" s="19">
        <v>0</v>
      </c>
      <c r="E56" s="19">
        <v>0</v>
      </c>
      <c r="F56" s="19">
        <v>0</v>
      </c>
      <c r="G56" s="99" t="e">
        <f t="shared" si="4"/>
        <v>#DIV/0!</v>
      </c>
    </row>
    <row r="57" spans="1:7" ht="15" customHeight="1" thickBot="1" x14ac:dyDescent="0.3">
      <c r="A57" s="29"/>
      <c r="B57" s="30" t="s">
        <v>34</v>
      </c>
      <c r="C57" s="31">
        <f>SUM(C38:C56)</f>
        <v>613</v>
      </c>
      <c r="D57" s="31">
        <f t="shared" ref="D57:F57" si="5">SUM(D38:D56)</f>
        <v>412</v>
      </c>
      <c r="E57" s="76">
        <f t="shared" si="5"/>
        <v>340</v>
      </c>
      <c r="F57" s="77">
        <f t="shared" si="5"/>
        <v>110</v>
      </c>
      <c r="G57" s="39">
        <f>E57/C57*100</f>
        <v>55.464926590538333</v>
      </c>
    </row>
    <row r="58" spans="1:7" ht="15" customHeight="1" x14ac:dyDescent="0.25">
      <c r="A58" s="22">
        <v>47</v>
      </c>
      <c r="B58" s="22" t="s">
        <v>59</v>
      </c>
      <c r="C58" s="23">
        <v>1828</v>
      </c>
      <c r="D58" s="23">
        <v>1643</v>
      </c>
      <c r="E58" s="23">
        <v>1260</v>
      </c>
      <c r="F58" s="23">
        <v>568</v>
      </c>
      <c r="G58" s="99">
        <f>E58/C58*100</f>
        <v>68.927789934354493</v>
      </c>
    </row>
    <row r="59" spans="1:7" ht="15" customHeight="1" x14ac:dyDescent="0.25">
      <c r="A59" s="3">
        <v>48</v>
      </c>
      <c r="B59" s="3" t="s">
        <v>60</v>
      </c>
      <c r="C59" s="4">
        <v>2420</v>
      </c>
      <c r="D59" s="4">
        <v>2178</v>
      </c>
      <c r="E59" s="4">
        <v>1633</v>
      </c>
      <c r="F59" s="4">
        <v>545</v>
      </c>
      <c r="G59" s="99">
        <f t="shared" ref="G59:G60" si="6">E59/C59*100</f>
        <v>67.47933884297521</v>
      </c>
    </row>
    <row r="60" spans="1:7" ht="15" customHeight="1" thickBot="1" x14ac:dyDescent="0.3">
      <c r="A60" s="18">
        <v>49</v>
      </c>
      <c r="B60" s="18" t="s">
        <v>61</v>
      </c>
      <c r="C60" s="19">
        <v>9709</v>
      </c>
      <c r="D60" s="19">
        <v>8282</v>
      </c>
      <c r="E60" s="19">
        <v>6330</v>
      </c>
      <c r="F60" s="19">
        <v>1852</v>
      </c>
      <c r="G60" s="99">
        <f t="shared" si="6"/>
        <v>65.197239674528788</v>
      </c>
    </row>
    <row r="61" spans="1:7" ht="15" customHeight="1" thickBot="1" x14ac:dyDescent="0.3">
      <c r="A61" s="29"/>
      <c r="B61" s="30" t="s">
        <v>34</v>
      </c>
      <c r="C61" s="31">
        <f>SUM(C58:C60)</f>
        <v>13957</v>
      </c>
      <c r="D61" s="31">
        <f t="shared" ref="D61:F61" si="7">SUM(D58:D60)</f>
        <v>12103</v>
      </c>
      <c r="E61" s="76">
        <f t="shared" si="7"/>
        <v>9223</v>
      </c>
      <c r="F61" s="77">
        <f t="shared" si="7"/>
        <v>2965</v>
      </c>
      <c r="G61" s="39">
        <f>E61/C61*100</f>
        <v>66.081536146736411</v>
      </c>
    </row>
    <row r="62" spans="1:7" ht="15" customHeight="1" x14ac:dyDescent="0.25">
      <c r="A62" s="22">
        <v>50</v>
      </c>
      <c r="B62" s="22" t="s">
        <v>62</v>
      </c>
      <c r="C62" s="23">
        <v>2842</v>
      </c>
      <c r="D62" s="23">
        <v>2842</v>
      </c>
      <c r="E62" s="23">
        <v>2842</v>
      </c>
      <c r="F62" s="23">
        <v>0</v>
      </c>
      <c r="G62" s="99">
        <f>E62/C62*100</f>
        <v>100</v>
      </c>
    </row>
    <row r="63" spans="1:7" s="16" customFormat="1" ht="15" customHeight="1" thickBot="1" x14ac:dyDescent="0.3">
      <c r="A63" s="84">
        <v>51</v>
      </c>
      <c r="B63" s="84" t="s">
        <v>63</v>
      </c>
      <c r="C63" s="85">
        <v>0</v>
      </c>
      <c r="D63" s="85">
        <v>0</v>
      </c>
      <c r="E63" s="85">
        <v>0</v>
      </c>
      <c r="F63" s="85">
        <v>0</v>
      </c>
      <c r="G63" s="99" t="e">
        <f>E63/C63*100</f>
        <v>#DIV/0!</v>
      </c>
    </row>
    <row r="64" spans="1:7" ht="15" customHeight="1" thickBot="1" x14ac:dyDescent="0.3">
      <c r="A64" s="29"/>
      <c r="B64" s="30" t="s">
        <v>34</v>
      </c>
      <c r="C64" s="31">
        <f>SUM(C62:C63)</f>
        <v>2842</v>
      </c>
      <c r="D64" s="31">
        <f t="shared" ref="D64:F64" si="8">SUM(D62:D63)</f>
        <v>2842</v>
      </c>
      <c r="E64" s="76">
        <f t="shared" si="8"/>
        <v>2842</v>
      </c>
      <c r="F64" s="98">
        <f t="shared" si="8"/>
        <v>0</v>
      </c>
      <c r="G64" s="97">
        <f>E64/C64*100</f>
        <v>100</v>
      </c>
    </row>
    <row r="65" spans="1:7" ht="15" customHeight="1" thickBot="1" x14ac:dyDescent="0.3">
      <c r="A65" s="276" t="s">
        <v>11</v>
      </c>
      <c r="B65" s="277"/>
      <c r="C65" s="25">
        <f>C64+C61+C57+C37+C30</f>
        <v>532963</v>
      </c>
      <c r="D65" s="25">
        <f t="shared" ref="D65:F65" si="9">D64+D61+D57+D37+D30</f>
        <v>382793</v>
      </c>
      <c r="E65" s="74">
        <f t="shared" si="9"/>
        <v>361053</v>
      </c>
      <c r="F65" s="75">
        <f t="shared" si="9"/>
        <v>58557</v>
      </c>
      <c r="G65" s="37">
        <f>E65/C65*100</f>
        <v>67.7444775716138</v>
      </c>
    </row>
  </sheetData>
  <mergeCells count="5">
    <mergeCell ref="A65:B65"/>
    <mergeCell ref="A1:G1"/>
    <mergeCell ref="A2:G2"/>
    <mergeCell ref="A4:G4"/>
    <mergeCell ref="A5:G5"/>
  </mergeCells>
  <pageMargins left="0.7" right="0.7" top="0.75" bottom="0.75" header="0.3" footer="0.3"/>
  <pageSetup scale="68" orientation="portrait" r:id="rId1"/>
  <drawing r:id="rId2"/>
  <legacyDrawing r:id="rId3"/>
  <controls>
    <mc:AlternateContent xmlns:mc="http://schemas.openxmlformats.org/markup-compatibility/2006">
      <mc:Choice Requires="x14">
        <control shapeId="40961" r:id="rId4" name="Control 1">
          <controlPr defaultSize="0" autoPict="0" r:id="rId5">
            <anchor moveWithCells="1">
              <from>
                <xdr:col>30</xdr:col>
                <xdr:colOff>228600</xdr:colOff>
                <xdr:row>4</xdr:row>
                <xdr:rowOff>104775</xdr:rowOff>
              </from>
              <to>
                <xdr:col>30</xdr:col>
                <xdr:colOff>457200</xdr:colOff>
                <xdr:row>5</xdr:row>
                <xdr:rowOff>142875</xdr:rowOff>
              </to>
            </anchor>
          </controlPr>
        </control>
      </mc:Choice>
      <mc:Fallback>
        <control shapeId="40961" r:id="rId4" name="Control 1"/>
      </mc:Fallback>
    </mc:AlternateContent>
    <mc:AlternateContent xmlns:mc="http://schemas.openxmlformats.org/markup-compatibility/2006">
      <mc:Choice Requires="x14">
        <control shapeId="40962" r:id="rId6" name="Control 2">
          <controlPr defaultSize="0" autoPict="0" r:id="rId5">
            <anchor moveWithCells="1">
              <from>
                <xdr:col>30</xdr:col>
                <xdr:colOff>228600</xdr:colOff>
                <xdr:row>36</xdr:row>
                <xdr:rowOff>104775</xdr:rowOff>
              </from>
              <to>
                <xdr:col>30</xdr:col>
                <xdr:colOff>457200</xdr:colOff>
                <xdr:row>37</xdr:row>
                <xdr:rowOff>142875</xdr:rowOff>
              </to>
            </anchor>
          </controlPr>
        </control>
      </mc:Choice>
      <mc:Fallback>
        <control shapeId="40962" r:id="rId6" name="Control 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P74"/>
  <sheetViews>
    <sheetView tabSelected="1" workbookViewId="0">
      <pane ySplit="9" topLeftCell="A59" activePane="bottomLeft" state="frozen"/>
      <selection pane="bottomLeft" activeCell="J70" sqref="J70"/>
    </sheetView>
  </sheetViews>
  <sheetFormatPr defaultRowHeight="15" x14ac:dyDescent="0.25"/>
  <cols>
    <col min="1" max="1" width="6.28515625" bestFit="1" customWidth="1"/>
    <col min="2" max="2" width="27.5703125" bestFit="1" customWidth="1"/>
    <col min="3" max="3" width="10.28515625" customWidth="1"/>
    <col min="5" max="6" width="8" bestFit="1" customWidth="1"/>
    <col min="8" max="8" width="8.42578125" bestFit="1" customWidth="1"/>
    <col min="9" max="9" width="8.140625" bestFit="1" customWidth="1"/>
    <col min="10" max="10" width="8.42578125" bestFit="1" customWidth="1"/>
    <col min="11" max="11" width="8.140625" bestFit="1" customWidth="1"/>
    <col min="12" max="12" width="9.7109375" bestFit="1" customWidth="1"/>
    <col min="13" max="13" width="9.42578125" bestFit="1" customWidth="1"/>
    <col min="14" max="14" width="11.28515625" bestFit="1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</row>
    <row r="2" spans="1:42" ht="15" customHeight="1" thickBot="1" x14ac:dyDescent="0.3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42" ht="15.75" thickBot="1" x14ac:dyDescent="0.3">
      <c r="A3" s="1"/>
      <c r="N3" s="17" t="s">
        <v>302</v>
      </c>
    </row>
    <row r="4" spans="1:42" ht="15" customHeight="1" x14ac:dyDescent="0.25">
      <c r="A4" s="302" t="s">
        <v>85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</row>
    <row r="5" spans="1:42" ht="15" customHeight="1" x14ac:dyDescent="0.25">
      <c r="A5" s="280" t="s">
        <v>3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</row>
    <row r="6" spans="1:42" ht="15" customHeight="1" x14ac:dyDescent="0.25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 t="s">
        <v>5</v>
      </c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8" spans="1:42" ht="30" customHeight="1" x14ac:dyDescent="0.25">
      <c r="A8" s="283" t="s">
        <v>6</v>
      </c>
      <c r="B8" s="283" t="s">
        <v>7</v>
      </c>
      <c r="C8" s="283" t="s">
        <v>86</v>
      </c>
      <c r="D8" s="285" t="s">
        <v>87</v>
      </c>
      <c r="E8" s="286"/>
      <c r="F8" s="286"/>
      <c r="G8" s="287"/>
      <c r="H8" s="285" t="s">
        <v>88</v>
      </c>
      <c r="I8" s="287"/>
      <c r="J8" s="285" t="s">
        <v>89</v>
      </c>
      <c r="K8" s="286"/>
      <c r="L8" s="287"/>
      <c r="M8" s="283" t="s">
        <v>90</v>
      </c>
      <c r="N8" s="283" t="s">
        <v>91</v>
      </c>
    </row>
    <row r="9" spans="1:42" ht="30" x14ac:dyDescent="0.25">
      <c r="A9" s="284"/>
      <c r="B9" s="284"/>
      <c r="C9" s="284"/>
      <c r="D9" s="2" t="s">
        <v>92</v>
      </c>
      <c r="E9" s="2" t="s">
        <v>93</v>
      </c>
      <c r="F9" s="2" t="s">
        <v>94</v>
      </c>
      <c r="G9" s="2" t="s">
        <v>11</v>
      </c>
      <c r="H9" s="2" t="s">
        <v>95</v>
      </c>
      <c r="I9" s="2" t="s">
        <v>96</v>
      </c>
      <c r="J9" s="2" t="s">
        <v>95</v>
      </c>
      <c r="K9" s="2" t="s">
        <v>96</v>
      </c>
      <c r="L9" s="2" t="s">
        <v>97</v>
      </c>
      <c r="M9" s="284"/>
      <c r="N9" s="284"/>
    </row>
    <row r="10" spans="1:42" x14ac:dyDescent="0.25">
      <c r="A10" s="5"/>
      <c r="N10" s="6"/>
    </row>
    <row r="11" spans="1:42" ht="15" customHeight="1" x14ac:dyDescent="0.25">
      <c r="A11" s="3">
        <v>1</v>
      </c>
      <c r="B11" s="3" t="s">
        <v>13</v>
      </c>
      <c r="C11" s="4">
        <v>114604</v>
      </c>
      <c r="D11" s="4">
        <v>184075</v>
      </c>
      <c r="E11" s="4">
        <v>132170</v>
      </c>
      <c r="F11" s="4">
        <v>37953</v>
      </c>
      <c r="G11" s="27">
        <f>D11+E11+F11</f>
        <v>354198</v>
      </c>
      <c r="H11" s="4">
        <v>163130</v>
      </c>
      <c r="I11" s="67">
        <f>H11/M11*100</f>
        <v>33.458351438746028</v>
      </c>
      <c r="J11" s="4">
        <v>52064</v>
      </c>
      <c r="K11" s="67">
        <f>J11/M11*100</f>
        <v>10.678450372751017</v>
      </c>
      <c r="L11" s="67">
        <f>J11/G11*100</f>
        <v>14.699123089345505</v>
      </c>
      <c r="M11" s="27">
        <f>'3.CD RATIO (I)'!H11</f>
        <v>487561.38</v>
      </c>
      <c r="N11" s="67">
        <f>G11/M11*100</f>
        <v>72.646853202359878</v>
      </c>
    </row>
    <row r="12" spans="1:42" ht="15" customHeight="1" x14ac:dyDescent="0.25">
      <c r="A12" s="3">
        <v>2</v>
      </c>
      <c r="B12" s="3" t="s">
        <v>14</v>
      </c>
      <c r="C12" s="4">
        <v>0</v>
      </c>
      <c r="D12" s="4">
        <v>1199</v>
      </c>
      <c r="E12" s="4">
        <v>9751</v>
      </c>
      <c r="F12" s="4">
        <v>9163</v>
      </c>
      <c r="G12" s="27">
        <f t="shared" ref="G12:G65" si="0">D12+E12+F12</f>
        <v>20113</v>
      </c>
      <c r="H12" s="4">
        <v>1199</v>
      </c>
      <c r="I12" s="67">
        <f t="shared" ref="I12:I67" si="1">H12/M12*100</f>
        <v>1.8744332926867397</v>
      </c>
      <c r="J12" s="4">
        <v>2013</v>
      </c>
      <c r="K12" s="67">
        <f t="shared" ref="K12:K67" si="2">J12/M12*100</f>
        <v>3.1469843354281961</v>
      </c>
      <c r="L12" s="67">
        <f t="shared" ref="L12:L67" si="3">J12/G12*100</f>
        <v>10.008452244816784</v>
      </c>
      <c r="M12" s="27">
        <f>'3.CD RATIO (I)'!H12</f>
        <v>63966</v>
      </c>
      <c r="N12" s="67">
        <f t="shared" ref="N12:N67" si="4">G12/M12*100</f>
        <v>31.443266735453207</v>
      </c>
    </row>
    <row r="13" spans="1:42" ht="15" customHeight="1" x14ac:dyDescent="0.25">
      <c r="A13" s="3">
        <v>3</v>
      </c>
      <c r="B13" s="3" t="s">
        <v>15</v>
      </c>
      <c r="C13" s="4">
        <v>81145</v>
      </c>
      <c r="D13" s="4">
        <v>117081</v>
      </c>
      <c r="E13" s="4">
        <v>232329</v>
      </c>
      <c r="F13" s="4">
        <v>82674</v>
      </c>
      <c r="G13" s="27">
        <f t="shared" si="0"/>
        <v>432084</v>
      </c>
      <c r="H13" s="4">
        <v>71544</v>
      </c>
      <c r="I13" s="67">
        <f t="shared" si="1"/>
        <v>9.8797892687238065</v>
      </c>
      <c r="J13" s="4">
        <v>46732</v>
      </c>
      <c r="K13" s="67">
        <f t="shared" si="2"/>
        <v>6.4534036691546586</v>
      </c>
      <c r="L13" s="67">
        <f t="shared" si="3"/>
        <v>10.815489580729674</v>
      </c>
      <c r="M13" s="27">
        <f>'3.CD RATIO (I)'!H13</f>
        <v>724145</v>
      </c>
      <c r="N13" s="67">
        <f t="shared" si="4"/>
        <v>59.668160382243883</v>
      </c>
    </row>
    <row r="14" spans="1:42" ht="15" customHeight="1" x14ac:dyDescent="0.25">
      <c r="A14" s="3">
        <v>4</v>
      </c>
      <c r="B14" s="3" t="s">
        <v>16</v>
      </c>
      <c r="C14" s="4">
        <v>532183</v>
      </c>
      <c r="D14" s="4">
        <v>762289</v>
      </c>
      <c r="E14" s="4">
        <v>221927</v>
      </c>
      <c r="F14" s="4">
        <v>154327</v>
      </c>
      <c r="G14" s="27">
        <f t="shared" si="0"/>
        <v>1138543</v>
      </c>
      <c r="H14" s="4">
        <v>687524</v>
      </c>
      <c r="I14" s="67">
        <f t="shared" si="1"/>
        <v>43.439148458137808</v>
      </c>
      <c r="J14" s="4">
        <v>327749</v>
      </c>
      <c r="K14" s="67">
        <f t="shared" si="2"/>
        <v>20.707840697933758</v>
      </c>
      <c r="L14" s="67">
        <f t="shared" si="3"/>
        <v>28.786703708160346</v>
      </c>
      <c r="M14" s="27">
        <f>'3.CD RATIO (I)'!H14</f>
        <v>1582729</v>
      </c>
      <c r="N14" s="67">
        <f t="shared" si="4"/>
        <v>71.935435567301795</v>
      </c>
    </row>
    <row r="15" spans="1:42" ht="15" customHeight="1" x14ac:dyDescent="0.25">
      <c r="A15" s="3">
        <v>5</v>
      </c>
      <c r="B15" s="13" t="s">
        <v>17</v>
      </c>
      <c r="C15" s="4">
        <v>93743</v>
      </c>
      <c r="D15" s="4">
        <v>80393</v>
      </c>
      <c r="E15" s="4">
        <v>111052</v>
      </c>
      <c r="F15" s="4">
        <v>26453</v>
      </c>
      <c r="G15" s="27">
        <f t="shared" si="0"/>
        <v>217898</v>
      </c>
      <c r="H15" s="4">
        <v>73177</v>
      </c>
      <c r="I15" s="67">
        <f t="shared" si="1"/>
        <v>23.797475764148825</v>
      </c>
      <c r="J15" s="4">
        <v>54870</v>
      </c>
      <c r="K15" s="67">
        <f t="shared" si="2"/>
        <v>17.843960468164124</v>
      </c>
      <c r="L15" s="67">
        <f t="shared" si="3"/>
        <v>25.181506943615823</v>
      </c>
      <c r="M15" s="27">
        <f>'3.CD RATIO (I)'!H15</f>
        <v>307499</v>
      </c>
      <c r="N15" s="67">
        <f t="shared" si="4"/>
        <v>70.861368654857415</v>
      </c>
    </row>
    <row r="16" spans="1:42" ht="15" customHeight="1" x14ac:dyDescent="0.25">
      <c r="A16" s="3">
        <v>6</v>
      </c>
      <c r="B16" s="3" t="s">
        <v>18</v>
      </c>
      <c r="C16" s="4">
        <v>52319</v>
      </c>
      <c r="D16" s="4">
        <v>80476</v>
      </c>
      <c r="E16" s="4">
        <v>69238</v>
      </c>
      <c r="F16" s="4">
        <v>53685</v>
      </c>
      <c r="G16" s="27">
        <f t="shared" si="0"/>
        <v>203399</v>
      </c>
      <c r="H16" s="4">
        <v>63240</v>
      </c>
      <c r="I16" s="67">
        <f t="shared" si="1"/>
        <v>20.228190881960636</v>
      </c>
      <c r="J16" s="4">
        <v>37595</v>
      </c>
      <c r="K16" s="67">
        <f t="shared" si="2"/>
        <v>12.025282039963791</v>
      </c>
      <c r="L16" s="67">
        <f t="shared" si="3"/>
        <v>18.483375041175226</v>
      </c>
      <c r="M16" s="27">
        <f>'3.CD RATIO (I)'!H16</f>
        <v>312633</v>
      </c>
      <c r="N16" s="67">
        <f t="shared" si="4"/>
        <v>65.059990468056796</v>
      </c>
    </row>
    <row r="17" spans="1:14" ht="15" customHeight="1" x14ac:dyDescent="0.25">
      <c r="A17" s="3">
        <v>7</v>
      </c>
      <c r="B17" s="3" t="s">
        <v>19</v>
      </c>
      <c r="C17" s="4">
        <v>446613</v>
      </c>
      <c r="D17" s="4">
        <v>516472</v>
      </c>
      <c r="E17" s="4">
        <v>228936</v>
      </c>
      <c r="F17" s="4">
        <v>128930</v>
      </c>
      <c r="G17" s="27">
        <f t="shared" si="0"/>
        <v>874338</v>
      </c>
      <c r="H17" s="4">
        <v>395738</v>
      </c>
      <c r="I17" s="67">
        <f t="shared" si="1"/>
        <v>34.593755591879741</v>
      </c>
      <c r="J17" s="4">
        <v>364973</v>
      </c>
      <c r="K17" s="67">
        <f t="shared" si="2"/>
        <v>31.904408370273067</v>
      </c>
      <c r="L17" s="67">
        <f t="shared" si="3"/>
        <v>41.742781395753134</v>
      </c>
      <c r="M17" s="27">
        <f>'3.CD RATIO (I)'!H17</f>
        <v>1143957.8999999999</v>
      </c>
      <c r="N17" s="67">
        <f t="shared" si="4"/>
        <v>76.430959565907102</v>
      </c>
    </row>
    <row r="18" spans="1:14" ht="15" customHeight="1" x14ac:dyDescent="0.25">
      <c r="A18" s="3">
        <v>8</v>
      </c>
      <c r="B18" s="3" t="s">
        <v>20</v>
      </c>
      <c r="C18" s="4">
        <v>12732</v>
      </c>
      <c r="D18" s="4">
        <v>19246</v>
      </c>
      <c r="E18" s="4">
        <v>25639</v>
      </c>
      <c r="F18" s="4">
        <v>8721</v>
      </c>
      <c r="G18" s="27">
        <f t="shared" si="0"/>
        <v>53606</v>
      </c>
      <c r="H18" s="4">
        <v>19246</v>
      </c>
      <c r="I18" s="67">
        <f t="shared" si="1"/>
        <v>7.1937444400421615</v>
      </c>
      <c r="J18" s="4">
        <v>12998</v>
      </c>
      <c r="K18" s="67">
        <f t="shared" si="2"/>
        <v>4.8583752588417344</v>
      </c>
      <c r="L18" s="67">
        <f t="shared" si="3"/>
        <v>24.247285751594973</v>
      </c>
      <c r="M18" s="27">
        <f>'3.CD RATIO (I)'!H18</f>
        <v>267538</v>
      </c>
      <c r="N18" s="67">
        <f t="shared" si="4"/>
        <v>20.036779821931837</v>
      </c>
    </row>
    <row r="19" spans="1:14" ht="15" customHeight="1" x14ac:dyDescent="0.25">
      <c r="A19" s="3">
        <v>9</v>
      </c>
      <c r="B19" s="3" t="s">
        <v>21</v>
      </c>
      <c r="C19" s="4">
        <v>22252</v>
      </c>
      <c r="D19" s="4">
        <v>18743</v>
      </c>
      <c r="E19" s="4">
        <v>19960</v>
      </c>
      <c r="F19" s="4">
        <v>14055</v>
      </c>
      <c r="G19" s="27">
        <f t="shared" si="0"/>
        <v>52758</v>
      </c>
      <c r="H19" s="4">
        <v>17476</v>
      </c>
      <c r="I19" s="67">
        <f t="shared" si="1"/>
        <v>14.629654433431558</v>
      </c>
      <c r="J19" s="4">
        <v>8988</v>
      </c>
      <c r="K19" s="67">
        <f t="shared" si="2"/>
        <v>7.5241092954728099</v>
      </c>
      <c r="L19" s="67">
        <f t="shared" si="3"/>
        <v>17.036278858182648</v>
      </c>
      <c r="M19" s="27">
        <f>'3.CD RATIO (I)'!H19</f>
        <v>119456</v>
      </c>
      <c r="N19" s="67">
        <f t="shared" si="4"/>
        <v>44.165215644253955</v>
      </c>
    </row>
    <row r="20" spans="1:14" ht="15" customHeight="1" x14ac:dyDescent="0.25">
      <c r="A20" s="3">
        <v>10</v>
      </c>
      <c r="B20" s="3" t="s">
        <v>22</v>
      </c>
      <c r="C20" s="4">
        <v>19909</v>
      </c>
      <c r="D20" s="4">
        <v>32758</v>
      </c>
      <c r="E20" s="4">
        <v>28348</v>
      </c>
      <c r="F20" s="4">
        <v>58253</v>
      </c>
      <c r="G20" s="27">
        <f t="shared" si="0"/>
        <v>119359</v>
      </c>
      <c r="H20" s="4">
        <v>57333</v>
      </c>
      <c r="I20" s="67">
        <f t="shared" si="1"/>
        <v>18.422656477464564</v>
      </c>
      <c r="J20" s="4">
        <v>12587</v>
      </c>
      <c r="K20" s="67">
        <f t="shared" si="2"/>
        <v>4.0445463708831992</v>
      </c>
      <c r="L20" s="67">
        <f t="shared" si="3"/>
        <v>10.545497197530141</v>
      </c>
      <c r="M20" s="27">
        <f>'3.CD RATIO (I)'!H20</f>
        <v>311209.19</v>
      </c>
      <c r="N20" s="67">
        <f t="shared" si="4"/>
        <v>38.353301841761159</v>
      </c>
    </row>
    <row r="21" spans="1:14" ht="15" customHeight="1" x14ac:dyDescent="0.25">
      <c r="A21" s="3">
        <v>11</v>
      </c>
      <c r="B21" s="3" t="s">
        <v>23</v>
      </c>
      <c r="C21" s="4">
        <v>0</v>
      </c>
      <c r="D21" s="4">
        <v>0</v>
      </c>
      <c r="E21" s="4">
        <v>0</v>
      </c>
      <c r="F21" s="4">
        <v>0</v>
      </c>
      <c r="G21" s="27">
        <f t="shared" si="0"/>
        <v>0</v>
      </c>
      <c r="H21" s="4">
        <v>0</v>
      </c>
      <c r="I21" s="67">
        <f t="shared" si="1"/>
        <v>0</v>
      </c>
      <c r="J21" s="4">
        <v>0</v>
      </c>
      <c r="K21" s="67">
        <f t="shared" si="2"/>
        <v>0</v>
      </c>
      <c r="L21" s="67" t="e">
        <f t="shared" si="3"/>
        <v>#DIV/0!</v>
      </c>
      <c r="M21" s="27">
        <f>'3.CD RATIO (I)'!H21</f>
        <v>58569</v>
      </c>
      <c r="N21" s="67">
        <f t="shared" si="4"/>
        <v>0</v>
      </c>
    </row>
    <row r="22" spans="1:14" ht="15" customHeight="1" x14ac:dyDescent="0.25">
      <c r="A22" s="3">
        <v>12</v>
      </c>
      <c r="B22" s="3" t="s">
        <v>24</v>
      </c>
      <c r="C22" s="4">
        <v>4384</v>
      </c>
      <c r="D22" s="4">
        <v>4166</v>
      </c>
      <c r="E22" s="4">
        <v>12365</v>
      </c>
      <c r="F22" s="4">
        <v>3723</v>
      </c>
      <c r="G22" s="27">
        <f t="shared" si="0"/>
        <v>20254</v>
      </c>
      <c r="H22" s="4">
        <v>3306</v>
      </c>
      <c r="I22" s="67">
        <f t="shared" si="1"/>
        <v>4.8280394304490688</v>
      </c>
      <c r="J22" s="4">
        <v>4</v>
      </c>
      <c r="K22" s="67">
        <f t="shared" si="2"/>
        <v>5.8415480102227083E-3</v>
      </c>
      <c r="L22" s="67">
        <f t="shared" si="3"/>
        <v>1.9749185346104474E-2</v>
      </c>
      <c r="M22" s="27">
        <f>'3.CD RATIO (I)'!H22</f>
        <v>68475</v>
      </c>
      <c r="N22" s="67">
        <f t="shared" si="4"/>
        <v>29.57867834976269</v>
      </c>
    </row>
    <row r="23" spans="1:14" ht="15" customHeight="1" x14ac:dyDescent="0.25">
      <c r="A23" s="3">
        <v>13</v>
      </c>
      <c r="B23" s="3" t="s">
        <v>25</v>
      </c>
      <c r="C23" s="4">
        <v>25054</v>
      </c>
      <c r="D23" s="4">
        <v>34636</v>
      </c>
      <c r="E23" s="4">
        <v>42617</v>
      </c>
      <c r="F23" s="4">
        <v>198</v>
      </c>
      <c r="G23" s="27">
        <f t="shared" si="0"/>
        <v>77451</v>
      </c>
      <c r="H23" s="4">
        <v>28123</v>
      </c>
      <c r="I23" s="67">
        <f t="shared" si="1"/>
        <v>16.21987934435306</v>
      </c>
      <c r="J23" s="4">
        <v>0</v>
      </c>
      <c r="K23" s="67">
        <f t="shared" si="2"/>
        <v>0</v>
      </c>
      <c r="L23" s="67">
        <f t="shared" si="3"/>
        <v>0</v>
      </c>
      <c r="M23" s="27">
        <f>'3.CD RATIO (I)'!H23</f>
        <v>173386</v>
      </c>
      <c r="N23" s="67">
        <f t="shared" si="4"/>
        <v>44.669696515289587</v>
      </c>
    </row>
    <row r="24" spans="1:14" ht="15" customHeight="1" x14ac:dyDescent="0.25">
      <c r="A24" s="3">
        <v>14</v>
      </c>
      <c r="B24" s="3" t="s">
        <v>26</v>
      </c>
      <c r="C24" s="4">
        <v>10290</v>
      </c>
      <c r="D24" s="4">
        <v>8813</v>
      </c>
      <c r="E24" s="4">
        <v>27245</v>
      </c>
      <c r="F24" s="4">
        <v>5946</v>
      </c>
      <c r="G24" s="27">
        <f t="shared" si="0"/>
        <v>42004</v>
      </c>
      <c r="H24" s="4">
        <v>7746</v>
      </c>
      <c r="I24" s="67">
        <f t="shared" si="1"/>
        <v>13.991293824395354</v>
      </c>
      <c r="J24" s="4">
        <v>5244</v>
      </c>
      <c r="K24" s="67">
        <f t="shared" si="2"/>
        <v>9.4720300561747024</v>
      </c>
      <c r="L24" s="67">
        <f t="shared" si="3"/>
        <v>12.48452528330635</v>
      </c>
      <c r="M24" s="27">
        <f>'3.CD RATIO (I)'!H24</f>
        <v>55363</v>
      </c>
      <c r="N24" s="67">
        <f t="shared" si="4"/>
        <v>75.870165995339846</v>
      </c>
    </row>
    <row r="25" spans="1:14" ht="15" customHeight="1" x14ac:dyDescent="0.25">
      <c r="A25" s="3">
        <v>15</v>
      </c>
      <c r="B25" s="3" t="s">
        <v>27</v>
      </c>
      <c r="C25" s="4">
        <v>294756</v>
      </c>
      <c r="D25" s="4">
        <v>269533</v>
      </c>
      <c r="E25" s="4">
        <v>322340</v>
      </c>
      <c r="F25" s="4">
        <v>95383</v>
      </c>
      <c r="G25" s="27">
        <f t="shared" si="0"/>
        <v>687256</v>
      </c>
      <c r="H25" s="4">
        <v>216807</v>
      </c>
      <c r="I25" s="67">
        <f t="shared" si="1"/>
        <v>20.91369040441797</v>
      </c>
      <c r="J25" s="4">
        <v>114046</v>
      </c>
      <c r="K25" s="67">
        <f t="shared" si="2"/>
        <v>11.001133431403284</v>
      </c>
      <c r="L25" s="67">
        <f t="shared" si="3"/>
        <v>16.59439859382821</v>
      </c>
      <c r="M25" s="27">
        <f>'3.CD RATIO (I)'!H25</f>
        <v>1036675</v>
      </c>
      <c r="N25" s="67">
        <f t="shared" si="4"/>
        <v>66.294258084742083</v>
      </c>
    </row>
    <row r="26" spans="1:14" ht="15" customHeight="1" x14ac:dyDescent="0.25">
      <c r="A26" s="3">
        <v>16</v>
      </c>
      <c r="B26" s="3" t="s">
        <v>28</v>
      </c>
      <c r="C26" s="4">
        <v>23360</v>
      </c>
      <c r="D26" s="4">
        <v>9972</v>
      </c>
      <c r="E26" s="4">
        <v>24000</v>
      </c>
      <c r="F26" s="4">
        <v>14418</v>
      </c>
      <c r="G26" s="27">
        <f t="shared" si="0"/>
        <v>48390</v>
      </c>
      <c r="H26" s="4">
        <v>9883</v>
      </c>
      <c r="I26" s="67">
        <f t="shared" si="1"/>
        <v>9.0907418479510635</v>
      </c>
      <c r="J26" s="4">
        <v>10412</v>
      </c>
      <c r="K26" s="67">
        <f t="shared" si="2"/>
        <v>9.5773352343282898</v>
      </c>
      <c r="L26" s="67">
        <f t="shared" si="3"/>
        <v>21.516842322793966</v>
      </c>
      <c r="M26" s="27">
        <f>'3.CD RATIO (I)'!H26</f>
        <v>108715</v>
      </c>
      <c r="N26" s="67">
        <f t="shared" si="4"/>
        <v>44.510877063882631</v>
      </c>
    </row>
    <row r="27" spans="1:14" ht="15" customHeight="1" x14ac:dyDescent="0.25">
      <c r="A27" s="3">
        <v>17</v>
      </c>
      <c r="B27" s="3" t="s">
        <v>29</v>
      </c>
      <c r="C27" s="4">
        <v>101209</v>
      </c>
      <c r="D27" s="4">
        <v>147449</v>
      </c>
      <c r="E27" s="4">
        <v>54696</v>
      </c>
      <c r="F27" s="4">
        <v>51423</v>
      </c>
      <c r="G27" s="27">
        <f t="shared" si="0"/>
        <v>253568</v>
      </c>
      <c r="H27" s="4">
        <v>142712</v>
      </c>
      <c r="I27" s="67">
        <f t="shared" si="1"/>
        <v>31.400539947061425</v>
      </c>
      <c r="J27" s="4">
        <v>78596</v>
      </c>
      <c r="K27" s="67">
        <f t="shared" si="2"/>
        <v>17.293267823863722</v>
      </c>
      <c r="L27" s="67">
        <f t="shared" si="3"/>
        <v>30.996024734982331</v>
      </c>
      <c r="M27" s="27">
        <f>'3.CD RATIO (I)'!H27</f>
        <v>454489</v>
      </c>
      <c r="N27" s="67">
        <f t="shared" si="4"/>
        <v>55.791889352657599</v>
      </c>
    </row>
    <row r="28" spans="1:14" ht="15" customHeight="1" x14ac:dyDescent="0.25">
      <c r="A28" s="3">
        <v>18</v>
      </c>
      <c r="B28" s="3" t="s">
        <v>30</v>
      </c>
      <c r="C28" s="4">
        <v>171945</v>
      </c>
      <c r="D28" s="4">
        <v>219905</v>
      </c>
      <c r="E28" s="4">
        <v>172982</v>
      </c>
      <c r="F28" s="4">
        <v>58197</v>
      </c>
      <c r="G28" s="27">
        <f t="shared" si="0"/>
        <v>451084</v>
      </c>
      <c r="H28" s="4">
        <v>183595</v>
      </c>
      <c r="I28" s="67">
        <f t="shared" si="1"/>
        <v>28.487858806478584</v>
      </c>
      <c r="J28" s="4">
        <v>118617</v>
      </c>
      <c r="K28" s="67">
        <f t="shared" si="2"/>
        <v>18.405426880078814</v>
      </c>
      <c r="L28" s="67">
        <f t="shared" si="3"/>
        <v>26.295989217085953</v>
      </c>
      <c r="M28" s="27">
        <f>'3.CD RATIO (I)'!H28</f>
        <v>644467.53</v>
      </c>
      <c r="N28" s="67">
        <f t="shared" si="4"/>
        <v>69.993285775002505</v>
      </c>
    </row>
    <row r="29" spans="1:14" ht="15" customHeight="1" x14ac:dyDescent="0.25">
      <c r="A29" s="3">
        <v>19</v>
      </c>
      <c r="B29" s="3" t="s">
        <v>31</v>
      </c>
      <c r="C29" s="4">
        <v>2177</v>
      </c>
      <c r="D29" s="4">
        <v>1179</v>
      </c>
      <c r="E29" s="4">
        <v>5705</v>
      </c>
      <c r="F29" s="4">
        <v>4308</v>
      </c>
      <c r="G29" s="27">
        <f t="shared" si="0"/>
        <v>11192</v>
      </c>
      <c r="H29" s="4">
        <v>1049</v>
      </c>
      <c r="I29" s="67">
        <f t="shared" si="1"/>
        <v>4.6154523055262224</v>
      </c>
      <c r="J29" s="4">
        <v>1216</v>
      </c>
      <c r="K29" s="67">
        <f t="shared" si="2"/>
        <v>5.3502287926786343</v>
      </c>
      <c r="L29" s="67">
        <f t="shared" si="3"/>
        <v>10.864903502501786</v>
      </c>
      <c r="M29" s="27">
        <f>'3.CD RATIO (I)'!H29</f>
        <v>22728</v>
      </c>
      <c r="N29" s="67">
        <f t="shared" si="4"/>
        <v>49.243224216825062</v>
      </c>
    </row>
    <row r="30" spans="1:14" ht="15" customHeight="1" x14ac:dyDescent="0.25">
      <c r="A30" s="3">
        <v>20</v>
      </c>
      <c r="B30" s="3" t="s">
        <v>32</v>
      </c>
      <c r="C30" s="4">
        <v>10232</v>
      </c>
      <c r="D30" s="4">
        <v>8404</v>
      </c>
      <c r="E30" s="4">
        <v>22544</v>
      </c>
      <c r="F30" s="4">
        <v>8684</v>
      </c>
      <c r="G30" s="27">
        <f t="shared" si="0"/>
        <v>39632</v>
      </c>
      <c r="H30" s="4">
        <v>6014</v>
      </c>
      <c r="I30" s="67">
        <f t="shared" si="1"/>
        <v>12.033294649645844</v>
      </c>
      <c r="J30" s="4">
        <v>2411</v>
      </c>
      <c r="K30" s="67">
        <f t="shared" si="2"/>
        <v>4.8241226139501379</v>
      </c>
      <c r="L30" s="67">
        <f t="shared" si="3"/>
        <v>6.0834679047234559</v>
      </c>
      <c r="M30" s="27">
        <f>'3.CD RATIO (I)'!H30</f>
        <v>49978</v>
      </c>
      <c r="N30" s="67">
        <f t="shared" si="4"/>
        <v>79.298891512265399</v>
      </c>
    </row>
    <row r="31" spans="1:14" ht="15" customHeight="1" thickBot="1" x14ac:dyDescent="0.3">
      <c r="A31" s="18">
        <v>21</v>
      </c>
      <c r="B31" s="18" t="s">
        <v>33</v>
      </c>
      <c r="C31" s="19">
        <v>52</v>
      </c>
      <c r="D31" s="19">
        <v>0</v>
      </c>
      <c r="E31" s="19">
        <v>23</v>
      </c>
      <c r="F31" s="19">
        <v>49</v>
      </c>
      <c r="G31" s="28">
        <f t="shared" si="0"/>
        <v>72</v>
      </c>
      <c r="H31" s="19">
        <v>0</v>
      </c>
      <c r="I31" s="68">
        <f t="shared" si="1"/>
        <v>0</v>
      </c>
      <c r="J31" s="19">
        <v>9</v>
      </c>
      <c r="K31" s="68">
        <f t="shared" si="2"/>
        <v>7.03125</v>
      </c>
      <c r="L31" s="68">
        <f t="shared" si="3"/>
        <v>12.5</v>
      </c>
      <c r="M31" s="28">
        <f>'3.CD RATIO (I)'!H31</f>
        <v>128</v>
      </c>
      <c r="N31" s="68">
        <f t="shared" si="4"/>
        <v>56.25</v>
      </c>
    </row>
    <row r="32" spans="1:14" ht="15" customHeight="1" thickBot="1" x14ac:dyDescent="0.3">
      <c r="A32" s="29"/>
      <c r="B32" s="30" t="s">
        <v>34</v>
      </c>
      <c r="C32" s="31">
        <f>SUM(C11:C31)</f>
        <v>2018959</v>
      </c>
      <c r="D32" s="31">
        <f t="shared" ref="D32:M32" si="5">SUM(D11:D31)</f>
        <v>2516789</v>
      </c>
      <c r="E32" s="31">
        <f t="shared" si="5"/>
        <v>1763867</v>
      </c>
      <c r="F32" s="31">
        <f t="shared" si="5"/>
        <v>816543</v>
      </c>
      <c r="G32" s="31">
        <f t="shared" si="5"/>
        <v>5097199</v>
      </c>
      <c r="H32" s="31">
        <f t="shared" si="5"/>
        <v>2148842</v>
      </c>
      <c r="I32" s="70">
        <f t="shared" si="1"/>
        <v>26.881801946240447</v>
      </c>
      <c r="J32" s="31">
        <f t="shared" si="5"/>
        <v>1251124</v>
      </c>
      <c r="K32" s="70">
        <f t="shared" si="2"/>
        <v>15.65143811326665</v>
      </c>
      <c r="L32" s="70">
        <f t="shared" si="3"/>
        <v>24.545323814118301</v>
      </c>
      <c r="M32" s="31">
        <f t="shared" si="5"/>
        <v>7993668</v>
      </c>
      <c r="N32" s="71">
        <f t="shared" si="4"/>
        <v>63.765457859896117</v>
      </c>
    </row>
    <row r="33" spans="1:14" ht="15" customHeight="1" x14ac:dyDescent="0.25">
      <c r="A33" s="22">
        <v>22</v>
      </c>
      <c r="B33" s="22" t="s">
        <v>35</v>
      </c>
      <c r="C33" s="23">
        <v>222</v>
      </c>
      <c r="D33" s="23">
        <v>243</v>
      </c>
      <c r="E33" s="23">
        <v>3105</v>
      </c>
      <c r="F33" s="23">
        <v>3551</v>
      </c>
      <c r="G33" s="33">
        <f t="shared" si="0"/>
        <v>6899</v>
      </c>
      <c r="H33" s="23">
        <v>0</v>
      </c>
      <c r="I33" s="69" t="e">
        <f t="shared" si="1"/>
        <v>#DIV/0!</v>
      </c>
      <c r="J33" s="23">
        <v>18</v>
      </c>
      <c r="K33" s="69" t="e">
        <f t="shared" si="2"/>
        <v>#DIV/0!</v>
      </c>
      <c r="L33" s="69">
        <f t="shared" si="3"/>
        <v>0.26090737788085228</v>
      </c>
      <c r="M33" s="33">
        <f>'3.CD RATIO (I)'!H33</f>
        <v>0</v>
      </c>
      <c r="N33" s="69" t="e">
        <f t="shared" si="4"/>
        <v>#DIV/0!</v>
      </c>
    </row>
    <row r="34" spans="1:14" ht="15" customHeight="1" x14ac:dyDescent="0.25">
      <c r="A34" s="3">
        <v>23</v>
      </c>
      <c r="B34" s="3" t="s">
        <v>36</v>
      </c>
      <c r="C34" s="4">
        <v>346</v>
      </c>
      <c r="D34" s="4">
        <v>2</v>
      </c>
      <c r="E34" s="4">
        <v>10892</v>
      </c>
      <c r="F34" s="4">
        <v>6617</v>
      </c>
      <c r="G34" s="27">
        <f t="shared" si="0"/>
        <v>17511</v>
      </c>
      <c r="H34" s="4">
        <v>0</v>
      </c>
      <c r="I34" s="67">
        <f t="shared" si="1"/>
        <v>0</v>
      </c>
      <c r="J34" s="4">
        <v>24</v>
      </c>
      <c r="K34" s="67">
        <f t="shared" si="2"/>
        <v>3.2146588443301455E-2</v>
      </c>
      <c r="L34" s="67">
        <f t="shared" si="3"/>
        <v>0.13705670721260924</v>
      </c>
      <c r="M34" s="27">
        <f>'3.CD RATIO (I)'!H34</f>
        <v>74658</v>
      </c>
      <c r="N34" s="67">
        <f t="shared" si="4"/>
        <v>23.454954592943825</v>
      </c>
    </row>
    <row r="35" spans="1:14" ht="15" customHeight="1" x14ac:dyDescent="0.25">
      <c r="A35" s="3">
        <v>24</v>
      </c>
      <c r="B35" s="3" t="s">
        <v>37</v>
      </c>
      <c r="C35" s="4">
        <v>0</v>
      </c>
      <c r="D35" s="4">
        <v>0</v>
      </c>
      <c r="E35" s="4">
        <v>0</v>
      </c>
      <c r="F35" s="4">
        <v>0</v>
      </c>
      <c r="G35" s="27">
        <f t="shared" si="0"/>
        <v>0</v>
      </c>
      <c r="H35" s="4">
        <v>0</v>
      </c>
      <c r="I35" s="67" t="e">
        <f t="shared" si="1"/>
        <v>#DIV/0!</v>
      </c>
      <c r="J35" s="4">
        <v>0</v>
      </c>
      <c r="K35" s="67" t="e">
        <f t="shared" si="2"/>
        <v>#DIV/0!</v>
      </c>
      <c r="L35" s="67" t="e">
        <f t="shared" si="3"/>
        <v>#DIV/0!</v>
      </c>
      <c r="M35" s="27">
        <f>'3.CD RATIO (I)'!H35</f>
        <v>0</v>
      </c>
      <c r="N35" s="67" t="e">
        <f t="shared" si="4"/>
        <v>#DIV/0!</v>
      </c>
    </row>
    <row r="36" spans="1:14" ht="15" customHeight="1" x14ac:dyDescent="0.25">
      <c r="A36" s="3">
        <v>25</v>
      </c>
      <c r="B36" s="3" t="s">
        <v>38</v>
      </c>
      <c r="C36" s="4">
        <v>934</v>
      </c>
      <c r="D36" s="4">
        <v>0</v>
      </c>
      <c r="E36" s="4">
        <v>210</v>
      </c>
      <c r="F36" s="4">
        <v>300</v>
      </c>
      <c r="G36" s="27">
        <f t="shared" si="0"/>
        <v>510</v>
      </c>
      <c r="H36" s="4">
        <v>0</v>
      </c>
      <c r="I36" s="67">
        <f t="shared" si="1"/>
        <v>0</v>
      </c>
      <c r="J36" s="4">
        <v>95</v>
      </c>
      <c r="K36" s="67">
        <f t="shared" si="2"/>
        <v>0.73116293388747788</v>
      </c>
      <c r="L36" s="67">
        <f t="shared" si="3"/>
        <v>18.627450980392158</v>
      </c>
      <c r="M36" s="27">
        <f>'3.CD RATIO (I)'!H36</f>
        <v>12993</v>
      </c>
      <c r="N36" s="67">
        <f t="shared" si="4"/>
        <v>3.9251904871854073</v>
      </c>
    </row>
    <row r="37" spans="1:14" ht="15" customHeight="1" x14ac:dyDescent="0.25">
      <c r="A37" s="3">
        <v>26</v>
      </c>
      <c r="B37" s="3" t="s">
        <v>39</v>
      </c>
      <c r="C37" s="4">
        <v>3169</v>
      </c>
      <c r="D37" s="4">
        <v>920</v>
      </c>
      <c r="E37" s="4">
        <v>5318</v>
      </c>
      <c r="F37" s="4">
        <v>5185</v>
      </c>
      <c r="G37" s="27">
        <f t="shared" si="0"/>
        <v>11423</v>
      </c>
      <c r="H37" s="4">
        <v>920</v>
      </c>
      <c r="I37" s="67">
        <f t="shared" si="1"/>
        <v>0.61795979231177411</v>
      </c>
      <c r="J37" s="4">
        <v>654</v>
      </c>
      <c r="K37" s="67">
        <f t="shared" si="2"/>
        <v>0.43928880888250033</v>
      </c>
      <c r="L37" s="67">
        <f t="shared" si="3"/>
        <v>5.7252910794012086</v>
      </c>
      <c r="M37" s="27">
        <f>'3.CD RATIO (I)'!H37</f>
        <v>148877</v>
      </c>
      <c r="N37" s="67">
        <f t="shared" si="4"/>
        <v>7.672776856062387</v>
      </c>
    </row>
    <row r="38" spans="1:14" ht="15" customHeight="1" thickBot="1" x14ac:dyDescent="0.3">
      <c r="A38" s="18">
        <v>27</v>
      </c>
      <c r="B38" s="18" t="s">
        <v>40</v>
      </c>
      <c r="C38" s="19">
        <v>1050762</v>
      </c>
      <c r="D38" s="19">
        <v>1098244</v>
      </c>
      <c r="E38" s="19">
        <v>317174</v>
      </c>
      <c r="F38" s="19">
        <v>716218</v>
      </c>
      <c r="G38" s="28">
        <f t="shared" si="0"/>
        <v>2131636</v>
      </c>
      <c r="H38" s="19">
        <v>1098243</v>
      </c>
      <c r="I38" s="68">
        <f t="shared" si="1"/>
        <v>24.259031784007203</v>
      </c>
      <c r="J38" s="19">
        <v>952077</v>
      </c>
      <c r="K38" s="68">
        <f t="shared" si="2"/>
        <v>21.030378708375309</v>
      </c>
      <c r="L38" s="68">
        <f t="shared" si="3"/>
        <v>44.664145285592852</v>
      </c>
      <c r="M38" s="28">
        <f>'3.CD RATIO (I)'!H38</f>
        <v>4527151</v>
      </c>
      <c r="N38" s="68">
        <f t="shared" si="4"/>
        <v>47.085595333577338</v>
      </c>
    </row>
    <row r="39" spans="1:14" ht="15" customHeight="1" thickBot="1" x14ac:dyDescent="0.3">
      <c r="A39" s="29"/>
      <c r="B39" s="30" t="s">
        <v>34</v>
      </c>
      <c r="C39" s="31">
        <f>SUM(C33:C38)</f>
        <v>1055433</v>
      </c>
      <c r="D39" s="31">
        <f t="shared" ref="D39:M39" si="6">SUM(D33:D38)</f>
        <v>1099409</v>
      </c>
      <c r="E39" s="31">
        <f t="shared" si="6"/>
        <v>336699</v>
      </c>
      <c r="F39" s="31">
        <f t="shared" si="6"/>
        <v>731871</v>
      </c>
      <c r="G39" s="31">
        <f t="shared" si="6"/>
        <v>2167979</v>
      </c>
      <c r="H39" s="31">
        <f t="shared" si="6"/>
        <v>1099163</v>
      </c>
      <c r="I39" s="70">
        <f t="shared" si="1"/>
        <v>23.073825923199276</v>
      </c>
      <c r="J39" s="31">
        <f t="shared" si="6"/>
        <v>952868</v>
      </c>
      <c r="K39" s="70">
        <f t="shared" si="2"/>
        <v>20.002775166000898</v>
      </c>
      <c r="L39" s="70">
        <f t="shared" si="3"/>
        <v>43.951901748125785</v>
      </c>
      <c r="M39" s="31">
        <f t="shared" si="6"/>
        <v>4763679</v>
      </c>
      <c r="N39" s="71">
        <f t="shared" si="4"/>
        <v>45.510602204724542</v>
      </c>
    </row>
    <row r="40" spans="1:14" ht="15" customHeight="1" x14ac:dyDescent="0.25">
      <c r="A40" s="22">
        <v>28</v>
      </c>
      <c r="B40" s="22" t="s">
        <v>41</v>
      </c>
      <c r="C40" s="23">
        <v>87519</v>
      </c>
      <c r="D40" s="23">
        <v>53429</v>
      </c>
      <c r="E40" s="23">
        <v>116118</v>
      </c>
      <c r="F40" s="23">
        <v>55699</v>
      </c>
      <c r="G40" s="33">
        <f t="shared" si="0"/>
        <v>225246</v>
      </c>
      <c r="H40" s="23">
        <v>28507</v>
      </c>
      <c r="I40" s="69">
        <f t="shared" si="1"/>
        <v>5.8274121943879331</v>
      </c>
      <c r="J40" s="23">
        <v>9000</v>
      </c>
      <c r="K40" s="69">
        <f t="shared" si="2"/>
        <v>1.8397835531445397</v>
      </c>
      <c r="L40" s="69">
        <f t="shared" si="3"/>
        <v>3.9956314429557014</v>
      </c>
      <c r="M40" s="33">
        <f>'3.CD RATIO (I)'!H40</f>
        <v>489187.98</v>
      </c>
      <c r="N40" s="69">
        <f t="shared" si="4"/>
        <v>46.04487624573278</v>
      </c>
    </row>
    <row r="41" spans="1:14" ht="15" customHeight="1" x14ac:dyDescent="0.25">
      <c r="A41" s="3">
        <v>29</v>
      </c>
      <c r="B41" s="3" t="s">
        <v>42</v>
      </c>
      <c r="C41" s="4">
        <v>0</v>
      </c>
      <c r="D41" s="4">
        <v>0</v>
      </c>
      <c r="E41" s="4">
        <v>0</v>
      </c>
      <c r="F41" s="4">
        <v>0</v>
      </c>
      <c r="G41" s="27">
        <f t="shared" si="0"/>
        <v>0</v>
      </c>
      <c r="H41" s="4">
        <v>0</v>
      </c>
      <c r="I41" s="67" t="e">
        <f t="shared" si="1"/>
        <v>#DIV/0!</v>
      </c>
      <c r="J41" s="4">
        <v>0</v>
      </c>
      <c r="K41" s="67" t="e">
        <f t="shared" si="2"/>
        <v>#DIV/0!</v>
      </c>
      <c r="L41" s="67" t="e">
        <f t="shared" si="3"/>
        <v>#DIV/0!</v>
      </c>
      <c r="M41" s="27">
        <f>'3.CD RATIO (I)'!H41</f>
        <v>0</v>
      </c>
      <c r="N41" s="67" t="e">
        <f t="shared" si="4"/>
        <v>#DIV/0!</v>
      </c>
    </row>
    <row r="42" spans="1:14" ht="15" customHeight="1" x14ac:dyDescent="0.25">
      <c r="A42" s="3">
        <v>30</v>
      </c>
      <c r="B42" s="3" t="s">
        <v>43</v>
      </c>
      <c r="C42" s="4">
        <v>0</v>
      </c>
      <c r="D42" s="4">
        <v>0</v>
      </c>
      <c r="E42" s="4">
        <v>0</v>
      </c>
      <c r="F42" s="4">
        <v>0</v>
      </c>
      <c r="G42" s="27">
        <f t="shared" si="0"/>
        <v>0</v>
      </c>
      <c r="H42" s="4">
        <v>0</v>
      </c>
      <c r="I42" s="67" t="e">
        <f t="shared" si="1"/>
        <v>#DIV/0!</v>
      </c>
      <c r="J42" s="4">
        <v>0</v>
      </c>
      <c r="K42" s="67" t="e">
        <f t="shared" si="2"/>
        <v>#DIV/0!</v>
      </c>
      <c r="L42" s="67" t="e">
        <f t="shared" si="3"/>
        <v>#DIV/0!</v>
      </c>
      <c r="M42" s="27">
        <f>'3.CD RATIO (I)'!H42</f>
        <v>0</v>
      </c>
      <c r="N42" s="67" t="e">
        <f t="shared" si="4"/>
        <v>#DIV/0!</v>
      </c>
    </row>
    <row r="43" spans="1:14" ht="15" customHeight="1" x14ac:dyDescent="0.25">
      <c r="A43" s="3">
        <v>31</v>
      </c>
      <c r="B43" s="3" t="s">
        <v>44</v>
      </c>
      <c r="C43" s="4">
        <v>137132</v>
      </c>
      <c r="D43" s="4">
        <v>220336</v>
      </c>
      <c r="E43" s="4">
        <v>200393</v>
      </c>
      <c r="F43" s="4">
        <v>72410</v>
      </c>
      <c r="G43" s="27">
        <f t="shared" si="0"/>
        <v>493139</v>
      </c>
      <c r="H43" s="4">
        <v>199325</v>
      </c>
      <c r="I43" s="67">
        <f t="shared" si="1"/>
        <v>21.065998163165442</v>
      </c>
      <c r="J43" s="4">
        <v>65207</v>
      </c>
      <c r="K43" s="67">
        <f t="shared" si="2"/>
        <v>6.891511562651595</v>
      </c>
      <c r="L43" s="67">
        <f t="shared" si="3"/>
        <v>13.222843863494877</v>
      </c>
      <c r="M43" s="27">
        <f>'3.CD RATIO (I)'!H43</f>
        <v>946193</v>
      </c>
      <c r="N43" s="67">
        <f t="shared" si="4"/>
        <v>52.118225351487489</v>
      </c>
    </row>
    <row r="44" spans="1:14" ht="15" customHeight="1" x14ac:dyDescent="0.25">
      <c r="A44" s="3">
        <v>32</v>
      </c>
      <c r="B44" s="3" t="s">
        <v>45</v>
      </c>
      <c r="C44" s="4">
        <v>105688</v>
      </c>
      <c r="D44" s="4">
        <v>181498</v>
      </c>
      <c r="E44" s="4">
        <v>150334</v>
      </c>
      <c r="F44" s="4">
        <v>34091</v>
      </c>
      <c r="G44" s="27">
        <f t="shared" si="0"/>
        <v>365923</v>
      </c>
      <c r="H44" s="4">
        <v>147912</v>
      </c>
      <c r="I44" s="67">
        <f t="shared" si="1"/>
        <v>16.954730415866141</v>
      </c>
      <c r="J44" s="4">
        <v>47069</v>
      </c>
      <c r="K44" s="67">
        <f t="shared" si="2"/>
        <v>5.3953851340283636</v>
      </c>
      <c r="L44" s="67">
        <f t="shared" si="3"/>
        <v>12.863088682591691</v>
      </c>
      <c r="M44" s="27">
        <f>'3.CD RATIO (I)'!H44</f>
        <v>872393.7</v>
      </c>
      <c r="N44" s="67">
        <f t="shared" si="4"/>
        <v>41.944709137629033</v>
      </c>
    </row>
    <row r="45" spans="1:14" ht="15" customHeight="1" x14ac:dyDescent="0.25">
      <c r="A45" s="3">
        <v>33</v>
      </c>
      <c r="B45" s="3" t="s">
        <v>46</v>
      </c>
      <c r="C45" s="4">
        <v>7344</v>
      </c>
      <c r="D45" s="4">
        <v>4133</v>
      </c>
      <c r="E45" s="4">
        <v>3210</v>
      </c>
      <c r="F45" s="4">
        <v>0</v>
      </c>
      <c r="G45" s="27">
        <f t="shared" si="0"/>
        <v>7343</v>
      </c>
      <c r="H45" s="4">
        <v>6849</v>
      </c>
      <c r="I45" s="67">
        <f t="shared" si="1"/>
        <v>2.6129902737932338</v>
      </c>
      <c r="J45" s="4">
        <v>14302</v>
      </c>
      <c r="K45" s="67">
        <f t="shared" si="2"/>
        <v>5.4564150818792276</v>
      </c>
      <c r="L45" s="67">
        <f t="shared" si="3"/>
        <v>194.77052975623042</v>
      </c>
      <c r="M45" s="27">
        <f>'3.CD RATIO (I)'!H45</f>
        <v>262113.49</v>
      </c>
      <c r="N45" s="67">
        <f t="shared" si="4"/>
        <v>2.8014582538273785</v>
      </c>
    </row>
    <row r="46" spans="1:14" ht="15" customHeight="1" x14ac:dyDescent="0.25">
      <c r="A46" s="3">
        <v>34</v>
      </c>
      <c r="B46" s="3" t="s">
        <v>47</v>
      </c>
      <c r="C46" s="4">
        <v>0</v>
      </c>
      <c r="D46" s="4">
        <v>0</v>
      </c>
      <c r="E46" s="4">
        <v>0</v>
      </c>
      <c r="F46" s="4">
        <v>0</v>
      </c>
      <c r="G46" s="27">
        <f t="shared" si="0"/>
        <v>0</v>
      </c>
      <c r="H46" s="4">
        <v>0</v>
      </c>
      <c r="I46" s="67">
        <f t="shared" si="1"/>
        <v>0</v>
      </c>
      <c r="J46" s="4">
        <v>0</v>
      </c>
      <c r="K46" s="67">
        <f t="shared" si="2"/>
        <v>0</v>
      </c>
      <c r="L46" s="67" t="e">
        <f t="shared" si="3"/>
        <v>#DIV/0!</v>
      </c>
      <c r="M46" s="27">
        <f>'3.CD RATIO (I)'!H46</f>
        <v>3</v>
      </c>
      <c r="N46" s="67">
        <f t="shared" si="4"/>
        <v>0</v>
      </c>
    </row>
    <row r="47" spans="1:14" ht="15" customHeight="1" x14ac:dyDescent="0.25">
      <c r="A47" s="3">
        <v>35</v>
      </c>
      <c r="B47" s="3" t="s">
        <v>48</v>
      </c>
      <c r="C47" s="4">
        <v>891</v>
      </c>
      <c r="D47" s="4">
        <v>3764</v>
      </c>
      <c r="E47" s="4">
        <v>14512</v>
      </c>
      <c r="F47" s="4">
        <v>4072</v>
      </c>
      <c r="G47" s="27">
        <f t="shared" si="0"/>
        <v>22348</v>
      </c>
      <c r="H47" s="4">
        <v>3073</v>
      </c>
      <c r="I47" s="67">
        <f t="shared" si="1"/>
        <v>12.063753778510581</v>
      </c>
      <c r="J47" s="4">
        <v>478</v>
      </c>
      <c r="K47" s="67">
        <f t="shared" si="2"/>
        <v>1.8764966827621403</v>
      </c>
      <c r="L47" s="67">
        <f t="shared" si="3"/>
        <v>2.1388938607481656</v>
      </c>
      <c r="M47" s="27">
        <f>'3.CD RATIO (I)'!H47</f>
        <v>25473</v>
      </c>
      <c r="N47" s="67">
        <f t="shared" si="4"/>
        <v>87.732108507046675</v>
      </c>
    </row>
    <row r="48" spans="1:14" ht="15" customHeight="1" x14ac:dyDescent="0.25">
      <c r="A48" s="3">
        <v>36</v>
      </c>
      <c r="B48" s="3" t="s">
        <v>49</v>
      </c>
      <c r="C48" s="4">
        <v>0</v>
      </c>
      <c r="D48" s="4">
        <v>0</v>
      </c>
      <c r="E48" s="4">
        <v>0</v>
      </c>
      <c r="F48" s="4">
        <v>0</v>
      </c>
      <c r="G48" s="27">
        <f t="shared" si="0"/>
        <v>0</v>
      </c>
      <c r="H48" s="4">
        <v>0</v>
      </c>
      <c r="I48" s="67" t="e">
        <f t="shared" si="1"/>
        <v>#DIV/0!</v>
      </c>
      <c r="J48" s="4">
        <v>0</v>
      </c>
      <c r="K48" s="67" t="e">
        <f t="shared" si="2"/>
        <v>#DIV/0!</v>
      </c>
      <c r="L48" s="67" t="e">
        <f t="shared" si="3"/>
        <v>#DIV/0!</v>
      </c>
      <c r="M48" s="27">
        <f>'3.CD RATIO (I)'!H48</f>
        <v>0</v>
      </c>
      <c r="N48" s="67" t="e">
        <f t="shared" si="4"/>
        <v>#DIV/0!</v>
      </c>
    </row>
    <row r="49" spans="1:14" ht="15" customHeight="1" x14ac:dyDescent="0.25">
      <c r="A49" s="3">
        <v>37</v>
      </c>
      <c r="B49" s="3" t="s">
        <v>50</v>
      </c>
      <c r="C49" s="4">
        <v>101</v>
      </c>
      <c r="D49" s="4">
        <v>0</v>
      </c>
      <c r="E49" s="4">
        <v>0</v>
      </c>
      <c r="F49" s="4">
        <v>293</v>
      </c>
      <c r="G49" s="27">
        <f t="shared" si="0"/>
        <v>293</v>
      </c>
      <c r="H49" s="4">
        <v>0</v>
      </c>
      <c r="I49" s="67">
        <f t="shared" si="1"/>
        <v>0</v>
      </c>
      <c r="J49" s="4">
        <v>9</v>
      </c>
      <c r="K49" s="67">
        <f t="shared" si="2"/>
        <v>1.0123734533183353</v>
      </c>
      <c r="L49" s="67">
        <f t="shared" si="3"/>
        <v>3.0716723549488054</v>
      </c>
      <c r="M49" s="27">
        <f>'3.CD RATIO (I)'!H49</f>
        <v>889</v>
      </c>
      <c r="N49" s="67">
        <f t="shared" si="4"/>
        <v>32.958380202474693</v>
      </c>
    </row>
    <row r="50" spans="1:14" ht="15" customHeight="1" x14ac:dyDescent="0.25">
      <c r="A50" s="3">
        <v>38</v>
      </c>
      <c r="B50" s="3" t="s">
        <v>51</v>
      </c>
      <c r="C50" s="4">
        <v>857</v>
      </c>
      <c r="D50" s="4">
        <v>603</v>
      </c>
      <c r="E50" s="4">
        <v>113</v>
      </c>
      <c r="F50" s="4">
        <v>141</v>
      </c>
      <c r="G50" s="27">
        <f t="shared" si="0"/>
        <v>857</v>
      </c>
      <c r="H50" s="4">
        <v>769</v>
      </c>
      <c r="I50" s="67">
        <f t="shared" si="1"/>
        <v>5.3477386158884164</v>
      </c>
      <c r="J50" s="4">
        <v>0</v>
      </c>
      <c r="K50" s="67">
        <f t="shared" si="2"/>
        <v>0</v>
      </c>
      <c r="L50" s="67">
        <f t="shared" si="3"/>
        <v>0</v>
      </c>
      <c r="M50" s="27">
        <f>'3.CD RATIO (I)'!H50</f>
        <v>14379.91</v>
      </c>
      <c r="N50" s="67">
        <f t="shared" si="4"/>
        <v>5.9597035030121885</v>
      </c>
    </row>
    <row r="51" spans="1:14" ht="15" customHeight="1" x14ac:dyDescent="0.25">
      <c r="A51" s="3">
        <v>39</v>
      </c>
      <c r="B51" s="3" t="s">
        <v>52</v>
      </c>
      <c r="C51" s="4">
        <v>409</v>
      </c>
      <c r="D51" s="4">
        <v>11</v>
      </c>
      <c r="E51" s="4">
        <v>313</v>
      </c>
      <c r="F51" s="4">
        <v>85</v>
      </c>
      <c r="G51" s="27">
        <f t="shared" si="0"/>
        <v>409</v>
      </c>
      <c r="H51" s="4">
        <v>354</v>
      </c>
      <c r="I51" s="67">
        <f t="shared" si="1"/>
        <v>10.164381595003947</v>
      </c>
      <c r="J51" s="4">
        <v>393</v>
      </c>
      <c r="K51" s="67">
        <f t="shared" si="2"/>
        <v>11.284186346995909</v>
      </c>
      <c r="L51" s="67">
        <f t="shared" si="3"/>
        <v>96.088019559902207</v>
      </c>
      <c r="M51" s="27">
        <f>'3.CD RATIO (I)'!H51</f>
        <v>3482.75</v>
      </c>
      <c r="N51" s="67">
        <f t="shared" si="4"/>
        <v>11.743593424736201</v>
      </c>
    </row>
    <row r="52" spans="1:14" ht="15" customHeight="1" x14ac:dyDescent="0.25">
      <c r="A52" s="3">
        <v>40</v>
      </c>
      <c r="B52" s="3" t="s">
        <v>53</v>
      </c>
      <c r="C52" s="4">
        <v>46</v>
      </c>
      <c r="D52" s="4">
        <v>122</v>
      </c>
      <c r="E52" s="4">
        <v>0</v>
      </c>
      <c r="F52" s="4">
        <v>380</v>
      </c>
      <c r="G52" s="27">
        <f t="shared" si="0"/>
        <v>502</v>
      </c>
      <c r="H52" s="4">
        <v>27</v>
      </c>
      <c r="I52" s="67">
        <f t="shared" si="1"/>
        <v>0.22080471050049069</v>
      </c>
      <c r="J52" s="4">
        <v>0</v>
      </c>
      <c r="K52" s="67">
        <f t="shared" si="2"/>
        <v>0</v>
      </c>
      <c r="L52" s="67">
        <f t="shared" si="3"/>
        <v>0</v>
      </c>
      <c r="M52" s="27">
        <f>'3.CD RATIO (I)'!H52</f>
        <v>12228</v>
      </c>
      <c r="N52" s="67">
        <f t="shared" si="4"/>
        <v>4.1053320248609744</v>
      </c>
    </row>
    <row r="53" spans="1:14" ht="15" customHeight="1" x14ac:dyDescent="0.25">
      <c r="A53" s="3">
        <v>41</v>
      </c>
      <c r="B53" s="3" t="s">
        <v>54</v>
      </c>
      <c r="C53" s="4">
        <v>154004</v>
      </c>
      <c r="D53" s="4">
        <v>11163</v>
      </c>
      <c r="E53" s="4">
        <v>5977</v>
      </c>
      <c r="F53" s="4">
        <v>9672</v>
      </c>
      <c r="G53" s="27">
        <f t="shared" si="0"/>
        <v>26812</v>
      </c>
      <c r="H53" s="4">
        <v>9489</v>
      </c>
      <c r="I53" s="67">
        <f t="shared" si="1"/>
        <v>34.604864884577516</v>
      </c>
      <c r="J53" s="4">
        <v>16461</v>
      </c>
      <c r="K53" s="67">
        <f t="shared" si="2"/>
        <v>60.03063345611028</v>
      </c>
      <c r="L53" s="67">
        <f t="shared" si="3"/>
        <v>61.394151872295986</v>
      </c>
      <c r="M53" s="27">
        <f>'3.CD RATIO (I)'!H53</f>
        <v>27421</v>
      </c>
      <c r="N53" s="67">
        <f t="shared" si="4"/>
        <v>97.779074432004663</v>
      </c>
    </row>
    <row r="54" spans="1:14" ht="15" customHeight="1" x14ac:dyDescent="0.25">
      <c r="A54" s="3">
        <v>42</v>
      </c>
      <c r="B54" s="3" t="s">
        <v>55</v>
      </c>
      <c r="C54" s="4">
        <v>1585</v>
      </c>
      <c r="D54" s="4">
        <v>124</v>
      </c>
      <c r="E54" s="4">
        <v>51</v>
      </c>
      <c r="F54" s="4">
        <v>734</v>
      </c>
      <c r="G54" s="27">
        <f t="shared" si="0"/>
        <v>909</v>
      </c>
      <c r="H54" s="4">
        <v>124</v>
      </c>
      <c r="I54" s="67">
        <f t="shared" si="1"/>
        <v>0.21080906478978595</v>
      </c>
      <c r="J54" s="4">
        <v>734</v>
      </c>
      <c r="K54" s="67">
        <f t="shared" si="2"/>
        <v>1.2478536577072814</v>
      </c>
      <c r="L54" s="67">
        <f t="shared" si="3"/>
        <v>80.748074807480748</v>
      </c>
      <c r="M54" s="27">
        <f>'3.CD RATIO (I)'!H54</f>
        <v>58821</v>
      </c>
      <c r="N54" s="67">
        <f t="shared" si="4"/>
        <v>1.5453664507573825</v>
      </c>
    </row>
    <row r="55" spans="1:14" ht="15" customHeight="1" x14ac:dyDescent="0.25">
      <c r="A55" s="3">
        <v>43</v>
      </c>
      <c r="B55" s="3" t="s">
        <v>56</v>
      </c>
      <c r="C55" s="4">
        <v>0</v>
      </c>
      <c r="D55" s="4">
        <v>9</v>
      </c>
      <c r="E55" s="4">
        <v>2537</v>
      </c>
      <c r="F55" s="4">
        <v>449</v>
      </c>
      <c r="G55" s="27">
        <f t="shared" si="0"/>
        <v>2995</v>
      </c>
      <c r="H55" s="4">
        <v>0</v>
      </c>
      <c r="I55" s="67">
        <f t="shared" si="1"/>
        <v>0</v>
      </c>
      <c r="J55" s="4">
        <v>29</v>
      </c>
      <c r="K55" s="67">
        <f t="shared" si="2"/>
        <v>0.77415910304324609</v>
      </c>
      <c r="L55" s="67">
        <f t="shared" si="3"/>
        <v>0.96828046744574292</v>
      </c>
      <c r="M55" s="27">
        <f>'3.CD RATIO (I)'!H55</f>
        <v>3746</v>
      </c>
      <c r="N55" s="67">
        <f t="shared" si="4"/>
        <v>79.951948745328352</v>
      </c>
    </row>
    <row r="56" spans="1:14" ht="15" customHeight="1" x14ac:dyDescent="0.25">
      <c r="A56" s="3">
        <v>44</v>
      </c>
      <c r="B56" s="3" t="s">
        <v>57</v>
      </c>
      <c r="C56" s="4">
        <v>0</v>
      </c>
      <c r="D56" s="4">
        <v>0</v>
      </c>
      <c r="E56" s="4">
        <v>0</v>
      </c>
      <c r="F56" s="4">
        <v>0</v>
      </c>
      <c r="G56" s="27">
        <f t="shared" si="0"/>
        <v>0</v>
      </c>
      <c r="H56" s="4">
        <v>0</v>
      </c>
      <c r="I56" s="67" t="e">
        <f t="shared" si="1"/>
        <v>#DIV/0!</v>
      </c>
      <c r="J56" s="4">
        <v>0</v>
      </c>
      <c r="K56" s="67" t="e">
        <f t="shared" si="2"/>
        <v>#DIV/0!</v>
      </c>
      <c r="L56" s="67" t="e">
        <f t="shared" si="3"/>
        <v>#DIV/0!</v>
      </c>
      <c r="M56" s="27">
        <f>'3.CD RATIO (I)'!H56</f>
        <v>0</v>
      </c>
      <c r="N56" s="67" t="e">
        <f t="shared" si="4"/>
        <v>#DIV/0!</v>
      </c>
    </row>
    <row r="57" spans="1:14" ht="15" customHeight="1" x14ac:dyDescent="0.25">
      <c r="A57" s="3">
        <v>45</v>
      </c>
      <c r="B57" s="3" t="s">
        <v>58</v>
      </c>
      <c r="C57" s="4">
        <v>0</v>
      </c>
      <c r="D57" s="4">
        <v>0</v>
      </c>
      <c r="E57" s="4">
        <v>0</v>
      </c>
      <c r="F57" s="4">
        <v>0</v>
      </c>
      <c r="G57" s="27">
        <f t="shared" si="0"/>
        <v>0</v>
      </c>
      <c r="H57" s="4">
        <v>0</v>
      </c>
      <c r="I57" s="67" t="e">
        <f t="shared" si="1"/>
        <v>#DIV/0!</v>
      </c>
      <c r="J57" s="4">
        <v>0</v>
      </c>
      <c r="K57" s="67" t="e">
        <f t="shared" si="2"/>
        <v>#DIV/0!</v>
      </c>
      <c r="L57" s="67" t="e">
        <f t="shared" si="3"/>
        <v>#DIV/0!</v>
      </c>
      <c r="M57" s="27">
        <f>'3.CD RATIO (I)'!H57</f>
        <v>0</v>
      </c>
      <c r="N57" s="67" t="e">
        <f t="shared" si="4"/>
        <v>#DIV/0!</v>
      </c>
    </row>
    <row r="58" spans="1:14" ht="15" customHeight="1" thickBot="1" x14ac:dyDescent="0.3">
      <c r="A58" s="18">
        <v>46</v>
      </c>
      <c r="B58" s="18" t="s">
        <v>295</v>
      </c>
      <c r="C58" s="19">
        <v>0</v>
      </c>
      <c r="D58" s="19">
        <v>0</v>
      </c>
      <c r="E58" s="19">
        <v>0</v>
      </c>
      <c r="F58" s="19">
        <v>0</v>
      </c>
      <c r="G58" s="28">
        <f t="shared" si="0"/>
        <v>0</v>
      </c>
      <c r="H58" s="19">
        <v>0</v>
      </c>
      <c r="I58" s="68" t="e">
        <f t="shared" si="1"/>
        <v>#DIV/0!</v>
      </c>
      <c r="J58" s="19">
        <v>0</v>
      </c>
      <c r="K58" s="68" t="e">
        <f t="shared" si="2"/>
        <v>#DIV/0!</v>
      </c>
      <c r="L58" s="68" t="e">
        <f t="shared" si="3"/>
        <v>#DIV/0!</v>
      </c>
      <c r="M58" s="28">
        <f>'3.CD RATIO (I)'!H58</f>
        <v>0</v>
      </c>
      <c r="N58" s="68" t="e">
        <f t="shared" si="4"/>
        <v>#DIV/0!</v>
      </c>
    </row>
    <row r="59" spans="1:14" ht="15" customHeight="1" thickBot="1" x14ac:dyDescent="0.3">
      <c r="A59" s="29"/>
      <c r="B59" s="30" t="s">
        <v>34</v>
      </c>
      <c r="C59" s="31">
        <f>SUM(C40:C58)</f>
        <v>495576</v>
      </c>
      <c r="D59" s="31">
        <f t="shared" ref="D59:M59" si="7">SUM(D40:D58)</f>
        <v>475192</v>
      </c>
      <c r="E59" s="31">
        <f t="shared" si="7"/>
        <v>493558</v>
      </c>
      <c r="F59" s="31">
        <f t="shared" si="7"/>
        <v>178026</v>
      </c>
      <c r="G59" s="31">
        <f t="shared" si="7"/>
        <v>1146776</v>
      </c>
      <c r="H59" s="31">
        <f t="shared" si="7"/>
        <v>396429</v>
      </c>
      <c r="I59" s="70">
        <f t="shared" si="1"/>
        <v>14.594277312577086</v>
      </c>
      <c r="J59" s="31">
        <f t="shared" si="7"/>
        <v>153682</v>
      </c>
      <c r="K59" s="70">
        <f t="shared" si="2"/>
        <v>5.6577034625405105</v>
      </c>
      <c r="L59" s="70">
        <f t="shared" si="3"/>
        <v>13.401222209045184</v>
      </c>
      <c r="M59" s="31">
        <f t="shared" si="7"/>
        <v>2716331.83</v>
      </c>
      <c r="N59" s="71">
        <f t="shared" si="4"/>
        <v>42.217816959425022</v>
      </c>
    </row>
    <row r="60" spans="1:14" ht="15" customHeight="1" x14ac:dyDescent="0.25">
      <c r="A60" s="22">
        <v>47</v>
      </c>
      <c r="B60" s="22" t="s">
        <v>59</v>
      </c>
      <c r="C60" s="23">
        <v>325749</v>
      </c>
      <c r="D60" s="23">
        <v>131525</v>
      </c>
      <c r="E60" s="23">
        <v>23804</v>
      </c>
      <c r="F60" s="23">
        <v>28675</v>
      </c>
      <c r="G60" s="33">
        <f t="shared" si="0"/>
        <v>184004</v>
      </c>
      <c r="H60" s="23">
        <v>131525</v>
      </c>
      <c r="I60" s="69">
        <f t="shared" si="1"/>
        <v>58.653151505962306</v>
      </c>
      <c r="J60" s="23">
        <v>84027</v>
      </c>
      <c r="K60" s="69">
        <f t="shared" si="2"/>
        <v>37.471570892161147</v>
      </c>
      <c r="L60" s="69">
        <f t="shared" si="3"/>
        <v>45.665855090106739</v>
      </c>
      <c r="M60" s="33">
        <f>'3.CD RATIO (I)'!H60</f>
        <v>224242</v>
      </c>
      <c r="N60" s="69">
        <f t="shared" si="4"/>
        <v>82.055993078905814</v>
      </c>
    </row>
    <row r="61" spans="1:14" ht="15" customHeight="1" x14ac:dyDescent="0.25">
      <c r="A61" s="3">
        <v>48</v>
      </c>
      <c r="B61" s="3" t="s">
        <v>60</v>
      </c>
      <c r="C61" s="4">
        <v>329122</v>
      </c>
      <c r="D61" s="4">
        <v>216864</v>
      </c>
      <c r="E61" s="4">
        <v>9052</v>
      </c>
      <c r="F61" s="4">
        <v>71370</v>
      </c>
      <c r="G61" s="27">
        <f t="shared" si="0"/>
        <v>297286</v>
      </c>
      <c r="H61" s="4">
        <v>216864</v>
      </c>
      <c r="I61" s="67">
        <f t="shared" si="1"/>
        <v>62.949449209735711</v>
      </c>
      <c r="J61" s="4">
        <v>95322</v>
      </c>
      <c r="K61" s="67">
        <f t="shared" si="2"/>
        <v>27.669264597030523</v>
      </c>
      <c r="L61" s="67">
        <f t="shared" si="3"/>
        <v>32.064072980227792</v>
      </c>
      <c r="M61" s="27">
        <f>'3.CD RATIO (I)'!H61</f>
        <v>344505</v>
      </c>
      <c r="N61" s="67">
        <f t="shared" si="4"/>
        <v>86.293667726157821</v>
      </c>
    </row>
    <row r="62" spans="1:14" ht="15" customHeight="1" thickBot="1" x14ac:dyDescent="0.3">
      <c r="A62" s="18">
        <v>49</v>
      </c>
      <c r="B62" s="18" t="s">
        <v>61</v>
      </c>
      <c r="C62" s="19">
        <v>278008</v>
      </c>
      <c r="D62" s="19">
        <v>262709</v>
      </c>
      <c r="E62" s="19">
        <v>23906</v>
      </c>
      <c r="F62" s="19">
        <v>36605</v>
      </c>
      <c r="G62" s="28">
        <f t="shared" si="0"/>
        <v>323220</v>
      </c>
      <c r="H62" s="19">
        <v>0</v>
      </c>
      <c r="I62" s="68">
        <f t="shared" si="1"/>
        <v>0</v>
      </c>
      <c r="J62" s="19">
        <v>43501</v>
      </c>
      <c r="K62" s="68">
        <f t="shared" si="2"/>
        <v>12.20958108992116</v>
      </c>
      <c r="L62" s="68">
        <f t="shared" si="3"/>
        <v>13.45863498545882</v>
      </c>
      <c r="M62" s="28">
        <f>'3.CD RATIO (I)'!H62</f>
        <v>356285.77</v>
      </c>
      <c r="N62" s="68">
        <f t="shared" si="4"/>
        <v>90.719312197060248</v>
      </c>
    </row>
    <row r="63" spans="1:14" ht="15" customHeight="1" thickBot="1" x14ac:dyDescent="0.3">
      <c r="A63" s="29"/>
      <c r="B63" s="30" t="s">
        <v>34</v>
      </c>
      <c r="C63" s="31">
        <f>SUM(C60:C62)</f>
        <v>932879</v>
      </c>
      <c r="D63" s="31">
        <f t="shared" ref="D63:M63" si="8">SUM(D60:D62)</f>
        <v>611098</v>
      </c>
      <c r="E63" s="31">
        <f t="shared" si="8"/>
        <v>56762</v>
      </c>
      <c r="F63" s="31">
        <f t="shared" si="8"/>
        <v>136650</v>
      </c>
      <c r="G63" s="31">
        <f t="shared" si="8"/>
        <v>804510</v>
      </c>
      <c r="H63" s="31">
        <f t="shared" si="8"/>
        <v>348389</v>
      </c>
      <c r="I63" s="70">
        <f t="shared" si="1"/>
        <v>37.662341410888608</v>
      </c>
      <c r="J63" s="31">
        <f t="shared" si="8"/>
        <v>222850</v>
      </c>
      <c r="K63" s="70">
        <f t="shared" si="2"/>
        <v>24.091038418022748</v>
      </c>
      <c r="L63" s="70">
        <f t="shared" si="3"/>
        <v>27.70009073846192</v>
      </c>
      <c r="M63" s="31">
        <f t="shared" si="8"/>
        <v>925032.77</v>
      </c>
      <c r="N63" s="71">
        <f t="shared" si="4"/>
        <v>86.970972931045452</v>
      </c>
    </row>
    <row r="64" spans="1:14" ht="15" customHeight="1" x14ac:dyDescent="0.25">
      <c r="A64" s="22">
        <v>50</v>
      </c>
      <c r="B64" s="22" t="s">
        <v>62</v>
      </c>
      <c r="C64" s="23">
        <v>0</v>
      </c>
      <c r="D64" s="23">
        <v>1328738</v>
      </c>
      <c r="E64" s="23">
        <v>0</v>
      </c>
      <c r="F64" s="23">
        <v>196973</v>
      </c>
      <c r="G64" s="33">
        <f t="shared" si="0"/>
        <v>1525711</v>
      </c>
      <c r="H64" s="23">
        <v>1328738</v>
      </c>
      <c r="I64" s="69">
        <f t="shared" si="1"/>
        <v>57.010450115244737</v>
      </c>
      <c r="J64" s="23">
        <v>464</v>
      </c>
      <c r="K64" s="69">
        <f t="shared" si="2"/>
        <v>1.9908250425195607E-2</v>
      </c>
      <c r="L64" s="69">
        <f t="shared" si="3"/>
        <v>3.0412050512842861E-2</v>
      </c>
      <c r="M64" s="33">
        <f>'3.CD RATIO (I)'!H64</f>
        <v>2330692</v>
      </c>
      <c r="N64" s="69">
        <f t="shared" si="4"/>
        <v>65.461716949300893</v>
      </c>
    </row>
    <row r="65" spans="1:14" ht="15" customHeight="1" thickBot="1" x14ac:dyDescent="0.3">
      <c r="A65" s="18">
        <v>51</v>
      </c>
      <c r="B65" s="18" t="s">
        <v>63</v>
      </c>
      <c r="C65" s="19">
        <v>10000</v>
      </c>
      <c r="D65" s="19">
        <v>103547</v>
      </c>
      <c r="E65" s="19">
        <v>0</v>
      </c>
      <c r="F65" s="19">
        <v>178</v>
      </c>
      <c r="G65" s="28">
        <f t="shared" si="0"/>
        <v>103725</v>
      </c>
      <c r="H65" s="19">
        <v>103547</v>
      </c>
      <c r="I65" s="68">
        <f t="shared" si="1"/>
        <v>99.828392383706927</v>
      </c>
      <c r="J65" s="19">
        <v>0</v>
      </c>
      <c r="K65" s="68">
        <f t="shared" si="2"/>
        <v>0</v>
      </c>
      <c r="L65" s="68">
        <f t="shared" si="3"/>
        <v>0</v>
      </c>
      <c r="M65" s="28">
        <f>'3.CD RATIO (I)'!H65</f>
        <v>103725</v>
      </c>
      <c r="N65" s="68">
        <f t="shared" si="4"/>
        <v>100</v>
      </c>
    </row>
    <row r="66" spans="1:14" ht="15" customHeight="1" thickBot="1" x14ac:dyDescent="0.3">
      <c r="A66" s="29"/>
      <c r="B66" s="30" t="s">
        <v>34</v>
      </c>
      <c r="C66" s="31">
        <f>SUM(C64:C65)</f>
        <v>10000</v>
      </c>
      <c r="D66" s="31">
        <f t="shared" ref="D66:M66" si="9">SUM(D64:D65)</f>
        <v>1432285</v>
      </c>
      <c r="E66" s="31">
        <f t="shared" si="9"/>
        <v>0</v>
      </c>
      <c r="F66" s="31">
        <f t="shared" si="9"/>
        <v>197151</v>
      </c>
      <c r="G66" s="31">
        <f t="shared" si="9"/>
        <v>1629436</v>
      </c>
      <c r="H66" s="31">
        <f t="shared" si="9"/>
        <v>1432285</v>
      </c>
      <c r="I66" s="70">
        <f t="shared" si="1"/>
        <v>58.8348257508882</v>
      </c>
      <c r="J66" s="31">
        <f t="shared" si="9"/>
        <v>464</v>
      </c>
      <c r="K66" s="70">
        <f t="shared" si="2"/>
        <v>1.9060004921096097E-2</v>
      </c>
      <c r="L66" s="70">
        <f t="shared" si="3"/>
        <v>2.8476110752432129E-2</v>
      </c>
      <c r="M66" s="31">
        <f t="shared" si="9"/>
        <v>2434417</v>
      </c>
      <c r="N66" s="71">
        <f t="shared" si="4"/>
        <v>66.933315040110216</v>
      </c>
    </row>
    <row r="67" spans="1:14" s="10" customFormat="1" ht="15" customHeight="1" thickBot="1" x14ac:dyDescent="0.3">
      <c r="A67" s="276" t="s">
        <v>11</v>
      </c>
      <c r="B67" s="277"/>
      <c r="C67" s="25">
        <f>C66+C63+C59+C39+C32</f>
        <v>4512847</v>
      </c>
      <c r="D67" s="25">
        <f t="shared" ref="D67:M67" si="10">D66+D63+D59+D39+D32</f>
        <v>6134773</v>
      </c>
      <c r="E67" s="25">
        <f t="shared" si="10"/>
        <v>2650886</v>
      </c>
      <c r="F67" s="25">
        <f t="shared" si="10"/>
        <v>2060241</v>
      </c>
      <c r="G67" s="25">
        <f t="shared" si="10"/>
        <v>10845900</v>
      </c>
      <c r="H67" s="25">
        <f t="shared" si="10"/>
        <v>5425108</v>
      </c>
      <c r="I67" s="72">
        <f t="shared" si="1"/>
        <v>28.806196332137823</v>
      </c>
      <c r="J67" s="25">
        <f t="shared" si="10"/>
        <v>2580988</v>
      </c>
      <c r="K67" s="72">
        <f t="shared" si="2"/>
        <v>13.704510040886142</v>
      </c>
      <c r="L67" s="72">
        <f t="shared" si="3"/>
        <v>23.796900211139693</v>
      </c>
      <c r="M67" s="25">
        <f t="shared" si="10"/>
        <v>18833128.600000001</v>
      </c>
      <c r="N67" s="37">
        <f t="shared" si="4"/>
        <v>57.589475600989623</v>
      </c>
    </row>
    <row r="68" spans="1:14" x14ac:dyDescent="0.25">
      <c r="C68" s="66"/>
    </row>
    <row r="69" spans="1:14" x14ac:dyDescent="0.25">
      <c r="G69">
        <f>D67*100/G67</f>
        <v>56.563060695746778</v>
      </c>
      <c r="J69">
        <f>J67*100/G67</f>
        <v>23.796900211139693</v>
      </c>
    </row>
    <row r="70" spans="1:14" x14ac:dyDescent="0.25">
      <c r="B70" s="274" t="s">
        <v>640</v>
      </c>
      <c r="C70" s="275">
        <v>36161.980000000003</v>
      </c>
    </row>
    <row r="71" spans="1:14" s="262" customFormat="1" x14ac:dyDescent="0.25">
      <c r="B71" s="274" t="s">
        <v>639</v>
      </c>
      <c r="C71" s="275">
        <v>4751.92</v>
      </c>
    </row>
    <row r="72" spans="1:14" x14ac:dyDescent="0.25">
      <c r="B72" s="274" t="s">
        <v>637</v>
      </c>
      <c r="C72" s="275">
        <v>6110.98</v>
      </c>
      <c r="D72" s="262"/>
    </row>
    <row r="73" spans="1:14" x14ac:dyDescent="0.25">
      <c r="B73" s="274" t="s">
        <v>638</v>
      </c>
      <c r="C73" s="275">
        <v>14322.85</v>
      </c>
      <c r="D73" s="262"/>
    </row>
    <row r="74" spans="1:14" x14ac:dyDescent="0.25">
      <c r="B74" s="274" t="s">
        <v>472</v>
      </c>
      <c r="C74" s="275">
        <v>5164.72</v>
      </c>
      <c r="D74" s="262"/>
    </row>
  </sheetData>
  <mergeCells count="16">
    <mergeCell ref="A1:N1"/>
    <mergeCell ref="A2:N2"/>
    <mergeCell ref="A4:N4"/>
    <mergeCell ref="A5:N5"/>
    <mergeCell ref="A6:N6"/>
    <mergeCell ref="A67:B67"/>
    <mergeCell ref="AC6:AP6"/>
    <mergeCell ref="A8:A9"/>
    <mergeCell ref="B8:B9"/>
    <mergeCell ref="C8:C9"/>
    <mergeCell ref="D8:G8"/>
    <mergeCell ref="H8:I8"/>
    <mergeCell ref="J8:L8"/>
    <mergeCell ref="M8:M9"/>
    <mergeCell ref="N8:N9"/>
    <mergeCell ref="O6:AB6"/>
  </mergeCells>
  <pageMargins left="0.7" right="0.7" top="0.75" bottom="0.75" header="0.3" footer="0.3"/>
  <pageSetup scale="63" orientation="portrait" r:id="rId1"/>
  <colBreaks count="1" manualBreakCount="1">
    <brk id="14" max="1048575" man="1"/>
  </colBreaks>
  <drawing r:id="rId2"/>
  <legacyDrawing r:id="rId3"/>
  <controls>
    <mc:AlternateContent xmlns:mc="http://schemas.openxmlformats.org/markup-compatibility/2006">
      <mc:Choice Requires="x14">
        <control shapeId="5121" r:id="rId4" name="Control 1">
          <controlPr defaultSize="0" r:id="rId5">
            <anchor moveWithCells="1">
              <from>
                <xdr:col>28</xdr:col>
                <xdr:colOff>0</xdr:colOff>
                <xdr:row>5</xdr:row>
                <xdr:rowOff>0</xdr:rowOff>
              </from>
              <to>
                <xdr:col>29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5121" r:id="rId4" name="Control 1"/>
      </mc:Fallback>
    </mc:AlternateContent>
    <mc:AlternateContent xmlns:mc="http://schemas.openxmlformats.org/markup-compatibility/2006">
      <mc:Choice Requires="x14">
        <control shapeId="5122" r:id="rId6" name="Control 2">
          <controlPr defaultSize="0" r:id="rId5">
            <anchor moveWithCells="1">
              <from>
                <xdr:col>28</xdr:col>
                <xdr:colOff>0</xdr:colOff>
                <xdr:row>39</xdr:row>
                <xdr:rowOff>0</xdr:rowOff>
              </from>
              <to>
                <xdr:col>29</xdr:col>
                <xdr:colOff>76200</xdr:colOff>
                <xdr:row>40</xdr:row>
                <xdr:rowOff>38100</xdr:rowOff>
              </to>
            </anchor>
          </controlPr>
        </control>
      </mc:Choice>
      <mc:Fallback>
        <control shapeId="5122" r:id="rId6" name="Control 2"/>
      </mc:Fallback>
    </mc:AlternateContent>
  </control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/>
  <dimension ref="A1:N71"/>
  <sheetViews>
    <sheetView workbookViewId="0">
      <pane ySplit="8" topLeftCell="A9" activePane="bottomLeft" state="frozen"/>
      <selection pane="bottomLeft" activeCell="H69" sqref="H69"/>
    </sheetView>
  </sheetViews>
  <sheetFormatPr defaultRowHeight="15" x14ac:dyDescent="0.25"/>
  <cols>
    <col min="1" max="1" width="6.7109375" customWidth="1"/>
    <col min="2" max="2" width="25.42578125" customWidth="1"/>
  </cols>
  <sheetData>
    <row r="1" spans="1:14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7"/>
      <c r="J1" s="7"/>
      <c r="K1" s="7"/>
      <c r="L1" s="7"/>
      <c r="M1" s="7"/>
      <c r="N1" s="7"/>
    </row>
    <row r="2" spans="1:14" ht="15" customHeight="1" x14ac:dyDescent="0.25">
      <c r="A2" s="280" t="s">
        <v>1</v>
      </c>
      <c r="B2" s="280"/>
      <c r="C2" s="280"/>
      <c r="D2" s="280"/>
      <c r="E2" s="280"/>
      <c r="F2" s="280"/>
      <c r="G2" s="280"/>
      <c r="H2" s="280"/>
      <c r="I2" s="7"/>
      <c r="J2" s="7"/>
      <c r="K2" s="7"/>
      <c r="L2" s="7"/>
      <c r="M2" s="7"/>
      <c r="N2" s="7"/>
    </row>
    <row r="3" spans="1:14" x14ac:dyDescent="0.25">
      <c r="A3" s="1"/>
    </row>
    <row r="4" spans="1:14" ht="15" customHeight="1" x14ac:dyDescent="0.25">
      <c r="A4" s="288" t="s">
        <v>281</v>
      </c>
      <c r="B4" s="288"/>
      <c r="C4" s="288"/>
      <c r="D4" s="288"/>
      <c r="E4" s="288"/>
      <c r="F4" s="288"/>
      <c r="G4" s="288"/>
      <c r="H4" s="288"/>
      <c r="I4" s="8"/>
      <c r="J4" s="8"/>
      <c r="K4" s="8"/>
      <c r="L4" s="8"/>
      <c r="M4" s="8"/>
      <c r="N4" s="8"/>
    </row>
    <row r="5" spans="1:14" ht="15" customHeight="1" thickBot="1" x14ac:dyDescent="0.3">
      <c r="A5" s="282" t="s">
        <v>3</v>
      </c>
      <c r="B5" s="282"/>
      <c r="C5" s="282"/>
      <c r="D5" s="282"/>
      <c r="E5" s="282"/>
      <c r="F5" s="282"/>
      <c r="G5" s="282"/>
      <c r="H5" s="282"/>
      <c r="I5" s="9"/>
      <c r="J5" s="9"/>
      <c r="K5" s="9"/>
      <c r="L5" s="9"/>
      <c r="M5" s="9"/>
      <c r="N5" s="9"/>
    </row>
    <row r="6" spans="1:14" ht="15.75" thickBot="1" x14ac:dyDescent="0.3">
      <c r="H6" s="17" t="s">
        <v>366</v>
      </c>
    </row>
    <row r="7" spans="1:14" ht="30" customHeight="1" x14ac:dyDescent="0.25">
      <c r="A7" s="283" t="s">
        <v>6</v>
      </c>
      <c r="B7" s="283" t="s">
        <v>7</v>
      </c>
      <c r="C7" s="285" t="s">
        <v>282</v>
      </c>
      <c r="D7" s="286"/>
      <c r="E7" s="287"/>
      <c r="F7" s="285" t="s">
        <v>283</v>
      </c>
      <c r="G7" s="286"/>
      <c r="H7" s="287"/>
    </row>
    <row r="8" spans="1:14" ht="30" x14ac:dyDescent="0.25">
      <c r="A8" s="284"/>
      <c r="B8" s="284"/>
      <c r="C8" s="2" t="s">
        <v>284</v>
      </c>
      <c r="D8" s="2" t="s">
        <v>285</v>
      </c>
      <c r="E8" s="2" t="s">
        <v>286</v>
      </c>
      <c r="F8" s="2" t="s">
        <v>284</v>
      </c>
      <c r="G8" s="2" t="s">
        <v>285</v>
      </c>
      <c r="H8" s="2" t="s">
        <v>286</v>
      </c>
    </row>
    <row r="9" spans="1:14" x14ac:dyDescent="0.25">
      <c r="A9" s="5"/>
      <c r="H9" s="6"/>
    </row>
    <row r="10" spans="1:14" ht="15" customHeight="1" x14ac:dyDescent="0.25">
      <c r="A10" s="3">
        <v>1</v>
      </c>
      <c r="B10" s="3" t="s">
        <v>13</v>
      </c>
      <c r="C10" s="4">
        <v>21</v>
      </c>
      <c r="D10" s="4">
        <v>23</v>
      </c>
      <c r="E10" s="4">
        <v>14</v>
      </c>
      <c r="F10" s="4">
        <v>5</v>
      </c>
      <c r="G10" s="4">
        <v>10</v>
      </c>
      <c r="H10" s="4">
        <v>8</v>
      </c>
    </row>
    <row r="11" spans="1:14" ht="15" customHeight="1" x14ac:dyDescent="0.25">
      <c r="A11" s="3">
        <v>2</v>
      </c>
      <c r="B11" s="3" t="s">
        <v>14</v>
      </c>
      <c r="C11" s="4">
        <v>0</v>
      </c>
      <c r="D11" s="4">
        <v>4</v>
      </c>
      <c r="E11" s="4">
        <v>7</v>
      </c>
      <c r="F11" s="4">
        <v>0</v>
      </c>
      <c r="G11" s="4">
        <v>0</v>
      </c>
      <c r="H11" s="4">
        <v>2</v>
      </c>
    </row>
    <row r="12" spans="1:14" ht="15" customHeight="1" x14ac:dyDescent="0.25">
      <c r="A12" s="3">
        <v>3</v>
      </c>
      <c r="B12" s="3" t="s">
        <v>15</v>
      </c>
      <c r="C12" s="4">
        <v>0</v>
      </c>
      <c r="D12" s="4">
        <v>15</v>
      </c>
      <c r="E12" s="4">
        <v>7</v>
      </c>
      <c r="F12" s="4">
        <v>0</v>
      </c>
      <c r="G12" s="4">
        <v>11</v>
      </c>
      <c r="H12" s="4">
        <v>4</v>
      </c>
    </row>
    <row r="13" spans="1:14" ht="15" customHeight="1" x14ac:dyDescent="0.25">
      <c r="A13" s="3">
        <v>4</v>
      </c>
      <c r="B13" s="3" t="s">
        <v>16</v>
      </c>
      <c r="C13" s="4">
        <v>22</v>
      </c>
      <c r="D13" s="4">
        <v>15</v>
      </c>
      <c r="E13" s="4">
        <v>7</v>
      </c>
      <c r="F13" s="4">
        <v>11</v>
      </c>
      <c r="G13" s="4">
        <v>9</v>
      </c>
      <c r="H13" s="4">
        <v>4</v>
      </c>
    </row>
    <row r="14" spans="1:14" ht="15" customHeight="1" x14ac:dyDescent="0.25">
      <c r="A14" s="3">
        <v>5</v>
      </c>
      <c r="B14" s="3" t="s">
        <v>17</v>
      </c>
      <c r="C14" s="4">
        <v>1</v>
      </c>
      <c r="D14" s="4">
        <v>0</v>
      </c>
      <c r="E14" s="4">
        <v>2</v>
      </c>
      <c r="F14" s="4">
        <v>1</v>
      </c>
      <c r="G14" s="4">
        <v>0</v>
      </c>
      <c r="H14" s="4">
        <v>2</v>
      </c>
    </row>
    <row r="15" spans="1:14" ht="15" customHeight="1" x14ac:dyDescent="0.25">
      <c r="A15" s="3">
        <v>6</v>
      </c>
      <c r="B15" s="3" t="s">
        <v>18</v>
      </c>
      <c r="C15" s="4">
        <v>7</v>
      </c>
      <c r="D15" s="4">
        <v>37</v>
      </c>
      <c r="E15" s="4">
        <v>16</v>
      </c>
      <c r="F15" s="4">
        <v>7</v>
      </c>
      <c r="G15" s="4">
        <v>34</v>
      </c>
      <c r="H15" s="4">
        <v>16</v>
      </c>
    </row>
    <row r="16" spans="1:14" ht="15" customHeight="1" x14ac:dyDescent="0.25">
      <c r="A16" s="3">
        <v>7</v>
      </c>
      <c r="B16" s="3" t="s">
        <v>19</v>
      </c>
      <c r="C16" s="4">
        <v>5</v>
      </c>
      <c r="D16" s="4">
        <v>0</v>
      </c>
      <c r="E16" s="4">
        <v>5</v>
      </c>
      <c r="F16" s="4">
        <v>5</v>
      </c>
      <c r="G16" s="4">
        <v>0</v>
      </c>
      <c r="H16" s="4">
        <v>5</v>
      </c>
    </row>
    <row r="17" spans="1:8" ht="15" customHeight="1" x14ac:dyDescent="0.25">
      <c r="A17" s="3">
        <v>8</v>
      </c>
      <c r="B17" s="3" t="s">
        <v>20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</row>
    <row r="18" spans="1:8" ht="15" customHeight="1" x14ac:dyDescent="0.25">
      <c r="A18" s="3">
        <v>9</v>
      </c>
      <c r="B18" s="3" t="s">
        <v>21</v>
      </c>
      <c r="C18" s="4">
        <v>0</v>
      </c>
      <c r="D18" s="4">
        <v>3</v>
      </c>
      <c r="E18" s="4">
        <v>1</v>
      </c>
      <c r="F18" s="4">
        <v>0</v>
      </c>
      <c r="G18" s="4">
        <v>1</v>
      </c>
      <c r="H18" s="4">
        <v>0</v>
      </c>
    </row>
    <row r="19" spans="1:8" ht="15" customHeight="1" x14ac:dyDescent="0.25">
      <c r="A19" s="3">
        <v>10</v>
      </c>
      <c r="B19" s="3" t="s">
        <v>22</v>
      </c>
      <c r="C19" s="4">
        <v>3</v>
      </c>
      <c r="D19" s="4">
        <v>12</v>
      </c>
      <c r="E19" s="4">
        <v>2</v>
      </c>
      <c r="F19" s="4">
        <v>2</v>
      </c>
      <c r="G19" s="4">
        <v>2</v>
      </c>
      <c r="H19" s="4">
        <v>0</v>
      </c>
    </row>
    <row r="20" spans="1:8" ht="15" customHeight="1" x14ac:dyDescent="0.25">
      <c r="A20" s="3">
        <v>11</v>
      </c>
      <c r="B20" s="3" t="s">
        <v>23</v>
      </c>
      <c r="C20" s="4">
        <v>0</v>
      </c>
      <c r="D20" s="4">
        <v>0</v>
      </c>
      <c r="E20" s="4">
        <v>1</v>
      </c>
      <c r="F20" s="4">
        <v>1</v>
      </c>
      <c r="G20" s="4">
        <v>0</v>
      </c>
      <c r="H20" s="4">
        <v>1</v>
      </c>
    </row>
    <row r="21" spans="1:8" ht="15" customHeight="1" x14ac:dyDescent="0.25">
      <c r="A21" s="3">
        <v>12</v>
      </c>
      <c r="B21" s="3" t="s">
        <v>24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 ht="15" customHeight="1" x14ac:dyDescent="0.25">
      <c r="A22" s="3">
        <v>13</v>
      </c>
      <c r="B22" s="3" t="s">
        <v>25</v>
      </c>
      <c r="C22" s="4">
        <v>6</v>
      </c>
      <c r="D22" s="4">
        <v>0</v>
      </c>
      <c r="E22" s="4">
        <v>1</v>
      </c>
      <c r="F22" s="4">
        <v>5</v>
      </c>
      <c r="G22" s="4">
        <v>0</v>
      </c>
      <c r="H22" s="4">
        <v>0</v>
      </c>
    </row>
    <row r="23" spans="1:8" ht="15" customHeight="1" x14ac:dyDescent="0.25">
      <c r="A23" s="3">
        <v>14</v>
      </c>
      <c r="B23" s="3" t="s">
        <v>26</v>
      </c>
      <c r="C23" s="4">
        <v>1</v>
      </c>
      <c r="D23" s="4">
        <v>0</v>
      </c>
      <c r="E23" s="4">
        <v>0</v>
      </c>
      <c r="F23" s="4">
        <v>1</v>
      </c>
      <c r="G23" s="4">
        <v>0</v>
      </c>
      <c r="H23" s="4">
        <v>1</v>
      </c>
    </row>
    <row r="24" spans="1:8" ht="15" customHeight="1" x14ac:dyDescent="0.25">
      <c r="A24" s="3">
        <v>15</v>
      </c>
      <c r="B24" s="3" t="s">
        <v>27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</row>
    <row r="25" spans="1:8" ht="15" customHeight="1" x14ac:dyDescent="0.25">
      <c r="A25" s="3">
        <v>16</v>
      </c>
      <c r="B25" s="3" t="s">
        <v>28</v>
      </c>
      <c r="C25" s="4">
        <v>1</v>
      </c>
      <c r="D25" s="4">
        <v>1</v>
      </c>
      <c r="E25" s="4">
        <v>4</v>
      </c>
      <c r="F25" s="4">
        <v>1</v>
      </c>
      <c r="G25" s="4">
        <v>0</v>
      </c>
      <c r="H25" s="4">
        <v>3</v>
      </c>
    </row>
    <row r="26" spans="1:8" ht="15" customHeight="1" x14ac:dyDescent="0.25">
      <c r="A26" s="3">
        <v>17</v>
      </c>
      <c r="B26" s="3" t="s">
        <v>29</v>
      </c>
      <c r="C26" s="4">
        <v>0</v>
      </c>
      <c r="D26" s="4">
        <v>8</v>
      </c>
      <c r="E26" s="4">
        <v>1</v>
      </c>
      <c r="F26" s="4">
        <v>0</v>
      </c>
      <c r="G26" s="4">
        <v>8</v>
      </c>
      <c r="H26" s="4">
        <v>1</v>
      </c>
    </row>
    <row r="27" spans="1:8" ht="15" customHeight="1" x14ac:dyDescent="0.25">
      <c r="A27" s="3">
        <v>18</v>
      </c>
      <c r="B27" s="3" t="s">
        <v>30</v>
      </c>
      <c r="C27" s="4">
        <v>2</v>
      </c>
      <c r="D27" s="4">
        <v>9</v>
      </c>
      <c r="E27" s="4">
        <v>2</v>
      </c>
      <c r="F27" s="4">
        <v>2</v>
      </c>
      <c r="G27" s="4">
        <v>9</v>
      </c>
      <c r="H27" s="4">
        <v>2</v>
      </c>
    </row>
    <row r="28" spans="1:8" ht="15" customHeight="1" x14ac:dyDescent="0.25">
      <c r="A28" s="3">
        <v>19</v>
      </c>
      <c r="B28" s="3" t="s">
        <v>31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</row>
    <row r="29" spans="1:8" ht="15" customHeight="1" x14ac:dyDescent="0.25">
      <c r="A29" s="3">
        <v>20</v>
      </c>
      <c r="B29" s="3" t="s">
        <v>32</v>
      </c>
      <c r="C29" s="4">
        <v>2</v>
      </c>
      <c r="D29" s="4">
        <v>1</v>
      </c>
      <c r="E29" s="4">
        <v>5</v>
      </c>
      <c r="F29" s="4">
        <v>2</v>
      </c>
      <c r="G29" s="4">
        <v>1</v>
      </c>
      <c r="H29" s="4">
        <v>5</v>
      </c>
    </row>
    <row r="30" spans="1:8" ht="15" customHeight="1" thickBot="1" x14ac:dyDescent="0.3">
      <c r="A30" s="18">
        <v>21</v>
      </c>
      <c r="B30" s="18" t="s">
        <v>33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8" ht="15" customHeight="1" thickBot="1" x14ac:dyDescent="0.3">
      <c r="A31" s="29"/>
      <c r="B31" s="30" t="s">
        <v>34</v>
      </c>
      <c r="C31" s="31">
        <f>SUM(C10:C30)</f>
        <v>71</v>
      </c>
      <c r="D31" s="31">
        <f t="shared" ref="D31:H31" si="0">SUM(D10:D30)</f>
        <v>128</v>
      </c>
      <c r="E31" s="31">
        <f t="shared" si="0"/>
        <v>75</v>
      </c>
      <c r="F31" s="31">
        <f t="shared" si="0"/>
        <v>43</v>
      </c>
      <c r="G31" s="31">
        <f t="shared" si="0"/>
        <v>85</v>
      </c>
      <c r="H31" s="32">
        <f t="shared" si="0"/>
        <v>54</v>
      </c>
    </row>
    <row r="32" spans="1:8" ht="15" customHeight="1" x14ac:dyDescent="0.25">
      <c r="A32" s="22">
        <v>22</v>
      </c>
      <c r="B32" s="22" t="s">
        <v>35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</row>
    <row r="33" spans="1:8" ht="15" customHeight="1" x14ac:dyDescent="0.25">
      <c r="A33" s="3">
        <v>23</v>
      </c>
      <c r="B33" s="3" t="s">
        <v>36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</row>
    <row r="34" spans="1:8" ht="15" customHeight="1" x14ac:dyDescent="0.25">
      <c r="A34" s="3">
        <v>24</v>
      </c>
      <c r="B34" s="3" t="s">
        <v>37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</row>
    <row r="35" spans="1:8" ht="15" customHeight="1" x14ac:dyDescent="0.25">
      <c r="A35" s="3">
        <v>25</v>
      </c>
      <c r="B35" s="3" t="s">
        <v>38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</row>
    <row r="36" spans="1:8" ht="15" customHeight="1" x14ac:dyDescent="0.25">
      <c r="A36" s="3">
        <v>26</v>
      </c>
      <c r="B36" s="3" t="s">
        <v>39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</row>
    <row r="37" spans="1:8" ht="15" customHeight="1" thickBot="1" x14ac:dyDescent="0.3">
      <c r="A37" s="18">
        <v>27</v>
      </c>
      <c r="B37" s="18" t="s">
        <v>40</v>
      </c>
      <c r="C37" s="19">
        <v>20</v>
      </c>
      <c r="D37" s="19">
        <v>4</v>
      </c>
      <c r="E37" s="19">
        <v>15</v>
      </c>
      <c r="F37" s="19">
        <v>13</v>
      </c>
      <c r="G37" s="19">
        <v>4</v>
      </c>
      <c r="H37" s="19">
        <v>3</v>
      </c>
    </row>
    <row r="38" spans="1:8" ht="15" customHeight="1" thickBot="1" x14ac:dyDescent="0.3">
      <c r="A38" s="29"/>
      <c r="B38" s="30" t="s">
        <v>34</v>
      </c>
      <c r="C38" s="31">
        <f>SUM(C32:C37)</f>
        <v>20</v>
      </c>
      <c r="D38" s="31">
        <f t="shared" ref="D38:H38" si="1">SUM(D32:D37)</f>
        <v>4</v>
      </c>
      <c r="E38" s="31">
        <f t="shared" si="1"/>
        <v>15</v>
      </c>
      <c r="F38" s="31">
        <f t="shared" si="1"/>
        <v>13</v>
      </c>
      <c r="G38" s="31">
        <f t="shared" si="1"/>
        <v>4</v>
      </c>
      <c r="H38" s="32">
        <f t="shared" si="1"/>
        <v>3</v>
      </c>
    </row>
    <row r="39" spans="1:8" ht="15" customHeight="1" x14ac:dyDescent="0.25">
      <c r="A39" s="22">
        <v>28</v>
      </c>
      <c r="B39" s="22" t="s">
        <v>41</v>
      </c>
      <c r="C39" s="23">
        <v>0</v>
      </c>
      <c r="D39" s="23">
        <v>4</v>
      </c>
      <c r="E39" s="23">
        <v>6</v>
      </c>
      <c r="F39" s="23">
        <v>0</v>
      </c>
      <c r="G39" s="23">
        <v>4</v>
      </c>
      <c r="H39" s="23">
        <v>6</v>
      </c>
    </row>
    <row r="40" spans="1:8" ht="15" customHeight="1" x14ac:dyDescent="0.25">
      <c r="A40" s="3">
        <v>29</v>
      </c>
      <c r="B40" s="3" t="s">
        <v>42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</row>
    <row r="41" spans="1:8" ht="15" customHeight="1" x14ac:dyDescent="0.25">
      <c r="A41" s="3">
        <v>30</v>
      </c>
      <c r="B41" s="3" t="s">
        <v>43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</row>
    <row r="42" spans="1:8" ht="15" customHeight="1" x14ac:dyDescent="0.25">
      <c r="A42" s="3">
        <v>31</v>
      </c>
      <c r="B42" s="3" t="s">
        <v>44</v>
      </c>
      <c r="C42" s="4">
        <v>4</v>
      </c>
      <c r="D42" s="4">
        <v>7</v>
      </c>
      <c r="E42" s="4">
        <v>16</v>
      </c>
      <c r="F42" s="4">
        <v>5</v>
      </c>
      <c r="G42" s="4">
        <v>7</v>
      </c>
      <c r="H42" s="4">
        <v>15</v>
      </c>
    </row>
    <row r="43" spans="1:8" ht="15" customHeight="1" x14ac:dyDescent="0.25">
      <c r="A43" s="3">
        <v>32</v>
      </c>
      <c r="B43" s="3" t="s">
        <v>45</v>
      </c>
      <c r="C43" s="4">
        <v>2</v>
      </c>
      <c r="D43" s="4">
        <v>5</v>
      </c>
      <c r="E43" s="4">
        <v>3</v>
      </c>
      <c r="F43" s="4">
        <v>4</v>
      </c>
      <c r="G43" s="4">
        <v>7</v>
      </c>
      <c r="H43" s="4">
        <v>4</v>
      </c>
    </row>
    <row r="44" spans="1:8" ht="15" customHeight="1" x14ac:dyDescent="0.25">
      <c r="A44" s="3">
        <v>33</v>
      </c>
      <c r="B44" s="3" t="s">
        <v>46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8" ht="15" customHeight="1" x14ac:dyDescent="0.25">
      <c r="A45" s="3">
        <v>34</v>
      </c>
      <c r="B45" s="3" t="s">
        <v>48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8" ht="15" customHeight="1" x14ac:dyDescent="0.25">
      <c r="A46" s="3">
        <v>35</v>
      </c>
      <c r="B46" s="3" t="s">
        <v>49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8" ht="15" customHeight="1" x14ac:dyDescent="0.25">
      <c r="A47" s="3">
        <v>36</v>
      </c>
      <c r="B47" s="3" t="s">
        <v>50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8" ht="15" customHeight="1" x14ac:dyDescent="0.25">
      <c r="A48" s="3">
        <v>37</v>
      </c>
      <c r="B48" s="3" t="s">
        <v>51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8" ht="15" customHeight="1" x14ac:dyDescent="0.25">
      <c r="A49" s="3">
        <v>38</v>
      </c>
      <c r="B49" s="3" t="s">
        <v>52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8" ht="15" customHeight="1" x14ac:dyDescent="0.25">
      <c r="A50" s="3">
        <v>39</v>
      </c>
      <c r="B50" s="3" t="s">
        <v>53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</row>
    <row r="51" spans="1:8" ht="15" customHeight="1" x14ac:dyDescent="0.25">
      <c r="A51" s="3">
        <v>40</v>
      </c>
      <c r="B51" s="3" t="s">
        <v>54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</row>
    <row r="52" spans="1:8" ht="15" customHeight="1" x14ac:dyDescent="0.25">
      <c r="A52" s="3">
        <v>41</v>
      </c>
      <c r="B52" s="3" t="s">
        <v>55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</row>
    <row r="53" spans="1:8" ht="15" customHeight="1" x14ac:dyDescent="0.25">
      <c r="A53" s="3">
        <v>42</v>
      </c>
      <c r="B53" s="3" t="s">
        <v>56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</row>
    <row r="54" spans="1:8" ht="15" customHeight="1" x14ac:dyDescent="0.25">
      <c r="A54" s="3">
        <v>43</v>
      </c>
      <c r="B54" s="3" t="s">
        <v>57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</row>
    <row r="55" spans="1:8" ht="15" customHeight="1" x14ac:dyDescent="0.25">
      <c r="A55" s="3">
        <v>44</v>
      </c>
      <c r="B55" s="3" t="s">
        <v>58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</row>
    <row r="56" spans="1:8" ht="15" customHeight="1" thickBot="1" x14ac:dyDescent="0.3">
      <c r="A56" s="18">
        <v>45</v>
      </c>
      <c r="B56" s="18" t="s">
        <v>297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</row>
    <row r="57" spans="1:8" ht="15" customHeight="1" thickBot="1" x14ac:dyDescent="0.3">
      <c r="A57" s="29"/>
      <c r="B57" s="30" t="s">
        <v>34</v>
      </c>
      <c r="C57" s="31">
        <f>SUM(C39:C56)</f>
        <v>6</v>
      </c>
      <c r="D57" s="31">
        <f t="shared" ref="D57:H57" si="2">SUM(D39:D56)</f>
        <v>16</v>
      </c>
      <c r="E57" s="31">
        <f t="shared" si="2"/>
        <v>25</v>
      </c>
      <c r="F57" s="31">
        <f t="shared" si="2"/>
        <v>9</v>
      </c>
      <c r="G57" s="31">
        <f t="shared" si="2"/>
        <v>18</v>
      </c>
      <c r="H57" s="32">
        <f t="shared" si="2"/>
        <v>25</v>
      </c>
    </row>
    <row r="58" spans="1:8" ht="15" customHeight="1" x14ac:dyDescent="0.25">
      <c r="A58" s="22">
        <v>46</v>
      </c>
      <c r="B58" s="22" t="s">
        <v>59</v>
      </c>
      <c r="C58" s="23">
        <v>31</v>
      </c>
      <c r="D58" s="23">
        <v>2</v>
      </c>
      <c r="E58" s="23">
        <v>2</v>
      </c>
      <c r="F58" s="23">
        <v>9</v>
      </c>
      <c r="G58" s="23">
        <v>2</v>
      </c>
      <c r="H58" s="23">
        <v>1</v>
      </c>
    </row>
    <row r="59" spans="1:8" ht="15" customHeight="1" x14ac:dyDescent="0.25">
      <c r="A59" s="3">
        <v>47</v>
      </c>
      <c r="B59" s="3" t="s">
        <v>60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</row>
    <row r="60" spans="1:8" ht="15" customHeight="1" thickBot="1" x14ac:dyDescent="0.3">
      <c r="A60" s="18">
        <v>48</v>
      </c>
      <c r="B60" s="18" t="s">
        <v>61</v>
      </c>
      <c r="C60" s="19">
        <v>10</v>
      </c>
      <c r="D60" s="19">
        <v>4</v>
      </c>
      <c r="E60" s="19">
        <v>7</v>
      </c>
      <c r="F60" s="19">
        <v>10</v>
      </c>
      <c r="G60" s="19">
        <v>4</v>
      </c>
      <c r="H60" s="19">
        <v>7</v>
      </c>
    </row>
    <row r="61" spans="1:8" ht="15" customHeight="1" thickBot="1" x14ac:dyDescent="0.3">
      <c r="A61" s="29"/>
      <c r="B61" s="30" t="s">
        <v>34</v>
      </c>
      <c r="C61" s="31">
        <f>SUM(C58:C60)</f>
        <v>41</v>
      </c>
      <c r="D61" s="31">
        <f t="shared" ref="D61:H61" si="3">SUM(D58:D60)</f>
        <v>6</v>
      </c>
      <c r="E61" s="31">
        <f t="shared" si="3"/>
        <v>9</v>
      </c>
      <c r="F61" s="31">
        <f t="shared" si="3"/>
        <v>19</v>
      </c>
      <c r="G61" s="31">
        <f t="shared" si="3"/>
        <v>6</v>
      </c>
      <c r="H61" s="32">
        <f t="shared" si="3"/>
        <v>8</v>
      </c>
    </row>
    <row r="62" spans="1:8" ht="15" customHeight="1" x14ac:dyDescent="0.25">
      <c r="A62" s="22">
        <v>49</v>
      </c>
      <c r="B62" s="22" t="s">
        <v>62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</row>
    <row r="63" spans="1:8" ht="15" customHeight="1" thickBot="1" x14ac:dyDescent="0.3">
      <c r="A63" s="18">
        <v>50</v>
      </c>
      <c r="B63" s="18" t="s">
        <v>63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</row>
    <row r="64" spans="1:8" ht="15" customHeight="1" thickBot="1" x14ac:dyDescent="0.3">
      <c r="A64" s="29"/>
      <c r="B64" s="30" t="s">
        <v>34</v>
      </c>
      <c r="C64" s="31">
        <f>SUM(C62:C63)</f>
        <v>0</v>
      </c>
      <c r="D64" s="31">
        <f t="shared" ref="D64:H64" si="4">SUM(D62:D63)</f>
        <v>0</v>
      </c>
      <c r="E64" s="31">
        <f t="shared" si="4"/>
        <v>0</v>
      </c>
      <c r="F64" s="31">
        <f t="shared" si="4"/>
        <v>0</v>
      </c>
      <c r="G64" s="31">
        <f t="shared" si="4"/>
        <v>0</v>
      </c>
      <c r="H64" s="32">
        <f t="shared" si="4"/>
        <v>0</v>
      </c>
    </row>
    <row r="65" spans="1:8" ht="15" customHeight="1" thickBot="1" x14ac:dyDescent="0.3">
      <c r="A65" s="276" t="s">
        <v>11</v>
      </c>
      <c r="B65" s="277"/>
      <c r="C65" s="25">
        <f>C64+C61+C57+C38+C31</f>
        <v>138</v>
      </c>
      <c r="D65" s="25">
        <f t="shared" ref="D65:H65" si="5">D64+D61+D57+D38+D31</f>
        <v>154</v>
      </c>
      <c r="E65" s="25">
        <f t="shared" si="5"/>
        <v>124</v>
      </c>
      <c r="F65" s="25">
        <f t="shared" si="5"/>
        <v>84</v>
      </c>
      <c r="G65" s="25">
        <f t="shared" si="5"/>
        <v>113</v>
      </c>
      <c r="H65" s="26">
        <f t="shared" si="5"/>
        <v>90</v>
      </c>
    </row>
    <row r="66" spans="1:8" ht="15" customHeight="1" x14ac:dyDescent="0.25"/>
    <row r="67" spans="1:8" ht="15" customHeight="1" x14ac:dyDescent="0.25"/>
    <row r="68" spans="1:8" ht="15" customHeight="1" x14ac:dyDescent="0.25"/>
    <row r="69" spans="1:8" ht="15" customHeight="1" x14ac:dyDescent="0.25"/>
    <row r="70" spans="1:8" ht="15" customHeight="1" x14ac:dyDescent="0.25"/>
    <row r="71" spans="1:8" ht="15" customHeight="1" x14ac:dyDescent="0.25"/>
  </sheetData>
  <mergeCells count="9">
    <mergeCell ref="A1:H1"/>
    <mergeCell ref="A2:H2"/>
    <mergeCell ref="A4:H4"/>
    <mergeCell ref="A5:H5"/>
    <mergeCell ref="A65:B65"/>
    <mergeCell ref="A7:A8"/>
    <mergeCell ref="B7:B8"/>
    <mergeCell ref="C7:E7"/>
    <mergeCell ref="F7:H7"/>
  </mergeCells>
  <pageMargins left="0.7" right="0.7" top="0.75" bottom="0.75" header="0.3" footer="0.3"/>
  <pageSetup scale="69" orientation="portrait" r:id="rId1"/>
  <drawing r:id="rId2"/>
  <legacyDrawing r:id="rId3"/>
  <controls>
    <mc:AlternateContent xmlns:mc="http://schemas.openxmlformats.org/markup-compatibility/2006">
      <mc:Choice Requires="x14">
        <control shapeId="41985" r:id="rId4" name="Control 1">
          <controlPr defaultSize="0" r:id="rId5">
            <anchor moveWithCells="1">
              <from>
                <xdr:col>28</xdr:col>
                <xdr:colOff>0</xdr:colOff>
                <xdr:row>5</xdr:row>
                <xdr:rowOff>0</xdr:rowOff>
              </from>
              <to>
                <xdr:col>29</xdr:col>
                <xdr:colOff>76200</xdr:colOff>
                <xdr:row>6</xdr:row>
                <xdr:rowOff>28575</xdr:rowOff>
              </to>
            </anchor>
          </controlPr>
        </control>
      </mc:Choice>
      <mc:Fallback>
        <control shapeId="41985" r:id="rId4" name="Control 1"/>
      </mc:Fallback>
    </mc:AlternateContent>
    <mc:AlternateContent xmlns:mc="http://schemas.openxmlformats.org/markup-compatibility/2006">
      <mc:Choice Requires="x14">
        <control shapeId="41986" r:id="rId6" name="Control 2">
          <controlPr defaultSize="0" r:id="rId5">
            <anchor moveWithCells="1">
              <from>
                <xdr:col>28</xdr:col>
                <xdr:colOff>0</xdr:colOff>
                <xdr:row>38</xdr:row>
                <xdr:rowOff>0</xdr:rowOff>
              </from>
              <to>
                <xdr:col>29</xdr:col>
                <xdr:colOff>76200</xdr:colOff>
                <xdr:row>39</xdr:row>
                <xdr:rowOff>38100</xdr:rowOff>
              </to>
            </anchor>
          </controlPr>
        </control>
      </mc:Choice>
      <mc:Fallback>
        <control shapeId="41986" r:id="rId6" name="Control 2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P67"/>
  <sheetViews>
    <sheetView view="pageBreakPreview" zoomScale="60" workbookViewId="0">
      <pane ySplit="9" topLeftCell="A10" activePane="bottomLeft" state="frozen"/>
      <selection pane="bottomLeft" activeCell="M58" sqref="M58"/>
    </sheetView>
  </sheetViews>
  <sheetFormatPr defaultRowHeight="15" x14ac:dyDescent="0.25"/>
  <cols>
    <col min="1" max="1" width="6.7109375" customWidth="1"/>
    <col min="2" max="2" width="27.5703125" customWidth="1"/>
    <col min="6" max="6" width="11.42578125" bestFit="1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7"/>
      <c r="J1" s="7"/>
      <c r="K1" s="7"/>
      <c r="L1" s="7"/>
      <c r="M1" s="7"/>
      <c r="N1" s="7"/>
    </row>
    <row r="2" spans="1:42" ht="15" customHeight="1" thickBot="1" x14ac:dyDescent="0.3">
      <c r="A2" s="280" t="s">
        <v>1</v>
      </c>
      <c r="B2" s="280"/>
      <c r="C2" s="280"/>
      <c r="D2" s="280"/>
      <c r="E2" s="280"/>
      <c r="F2" s="280"/>
      <c r="G2" s="280"/>
      <c r="H2" s="280"/>
      <c r="I2" s="7"/>
      <c r="J2" s="7"/>
      <c r="K2" s="7"/>
      <c r="L2" s="7"/>
      <c r="M2" s="7"/>
      <c r="N2" s="7"/>
    </row>
    <row r="3" spans="1:42" ht="15.75" thickBot="1" x14ac:dyDescent="0.3">
      <c r="A3" s="1"/>
      <c r="H3" s="17" t="s">
        <v>303</v>
      </c>
    </row>
    <row r="4" spans="1:42" ht="15" customHeight="1" x14ac:dyDescent="0.25">
      <c r="A4" s="288" t="s">
        <v>98</v>
      </c>
      <c r="B4" s="288"/>
      <c r="C4" s="288"/>
      <c r="D4" s="288"/>
      <c r="E4" s="288"/>
      <c r="F4" s="288"/>
      <c r="G4" s="288"/>
      <c r="H4" s="288"/>
      <c r="I4" s="8"/>
      <c r="J4" s="8"/>
      <c r="K4" s="8"/>
      <c r="L4" s="8"/>
      <c r="M4" s="8"/>
      <c r="N4" s="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9"/>
      <c r="J5" s="9"/>
      <c r="K5" s="9"/>
      <c r="L5" s="9"/>
      <c r="M5" s="9"/>
      <c r="N5" s="9"/>
    </row>
    <row r="6" spans="1:42" ht="15" customHeight="1" x14ac:dyDescent="0.25">
      <c r="A6" s="279" t="s">
        <v>4</v>
      </c>
      <c r="B6" s="279"/>
      <c r="C6" s="279"/>
      <c r="D6" s="279"/>
      <c r="E6" s="279"/>
      <c r="F6" s="279"/>
      <c r="G6" s="279"/>
      <c r="H6" s="279"/>
      <c r="I6" s="7"/>
      <c r="J6" s="7"/>
      <c r="K6" s="7"/>
      <c r="L6" s="7"/>
      <c r="M6" s="7"/>
      <c r="N6" s="7"/>
      <c r="O6" s="279" t="s">
        <v>5</v>
      </c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8" spans="1:42" ht="45" x14ac:dyDescent="0.25">
      <c r="A8" s="283" t="s">
        <v>6</v>
      </c>
      <c r="B8" s="283" t="s">
        <v>7</v>
      </c>
      <c r="C8" s="2" t="s">
        <v>99</v>
      </c>
      <c r="D8" s="2" t="s">
        <v>100</v>
      </c>
      <c r="E8" s="2" t="s">
        <v>101</v>
      </c>
      <c r="F8" s="2" t="s">
        <v>102</v>
      </c>
      <c r="G8" s="2" t="s">
        <v>103</v>
      </c>
      <c r="H8" s="2" t="s">
        <v>104</v>
      </c>
    </row>
    <row r="9" spans="1:42" x14ac:dyDescent="0.25">
      <c r="A9" s="284"/>
      <c r="B9" s="284"/>
      <c r="H9" s="6"/>
    </row>
    <row r="10" spans="1:42" x14ac:dyDescent="0.25">
      <c r="A10" s="5"/>
      <c r="H10" s="6"/>
    </row>
    <row r="11" spans="1:42" ht="15" customHeight="1" x14ac:dyDescent="0.25">
      <c r="A11" s="3">
        <v>1</v>
      </c>
      <c r="B11" s="3" t="s">
        <v>13</v>
      </c>
      <c r="C11" s="34">
        <f>'4.CD RATIO (II)'!J10</f>
        <v>62.188201940678134</v>
      </c>
      <c r="D11" s="34">
        <f>'3.CD RATIO (I)'!J11</f>
        <v>62.188201940678134</v>
      </c>
      <c r="E11" s="67">
        <f>'5.PS ADV'!N11</f>
        <v>72.646853202359878</v>
      </c>
      <c r="F11" s="34">
        <f>'5.PS ADV'!D11/'5.PS ADV'!M11*100</f>
        <v>37.754220812157023</v>
      </c>
      <c r="G11" s="67">
        <f>'5.PS ADV'!K11</f>
        <v>10.678450372751017</v>
      </c>
      <c r="H11" s="67">
        <f>'5.PS ADV'!L11</f>
        <v>14.699123089345505</v>
      </c>
    </row>
    <row r="12" spans="1:42" ht="15" customHeight="1" x14ac:dyDescent="0.25">
      <c r="A12" s="3">
        <v>2</v>
      </c>
      <c r="B12" s="3" t="s">
        <v>14</v>
      </c>
      <c r="C12" s="34">
        <f>'4.CD RATIO (II)'!J11</f>
        <v>67.377313376238973</v>
      </c>
      <c r="D12" s="34">
        <f>'3.CD RATIO (I)'!J12</f>
        <v>67.377313376238973</v>
      </c>
      <c r="E12" s="67">
        <f>'5.PS ADV'!N12</f>
        <v>31.443266735453207</v>
      </c>
      <c r="F12" s="34">
        <f>'5.PS ADV'!D12/'5.PS ADV'!M12*100</f>
        <v>1.8744332926867397</v>
      </c>
      <c r="G12" s="67">
        <f>'5.PS ADV'!K12</f>
        <v>3.1469843354281961</v>
      </c>
      <c r="H12" s="67">
        <f>'5.PS ADV'!L12</f>
        <v>10.008452244816784</v>
      </c>
    </row>
    <row r="13" spans="1:42" ht="15" customHeight="1" x14ac:dyDescent="0.25">
      <c r="A13" s="3">
        <v>3</v>
      </c>
      <c r="B13" s="3" t="s">
        <v>15</v>
      </c>
      <c r="C13" s="34">
        <f>'4.CD RATIO (II)'!J12</f>
        <v>91.370036376666945</v>
      </c>
      <c r="D13" s="34">
        <f>'3.CD RATIO (I)'!J13</f>
        <v>91.370036376666945</v>
      </c>
      <c r="E13" s="67">
        <f>'5.PS ADV'!N13</f>
        <v>59.668160382243883</v>
      </c>
      <c r="F13" s="34">
        <f>'5.PS ADV'!D13/'5.PS ADV'!M13*100</f>
        <v>16.168170739285639</v>
      </c>
      <c r="G13" s="67">
        <f>'5.PS ADV'!K13</f>
        <v>6.4534036691546586</v>
      </c>
      <c r="H13" s="67">
        <f>'5.PS ADV'!L13</f>
        <v>10.815489580729674</v>
      </c>
    </row>
    <row r="14" spans="1:42" ht="15" customHeight="1" x14ac:dyDescent="0.25">
      <c r="A14" s="3">
        <v>4</v>
      </c>
      <c r="B14" s="3" t="s">
        <v>16</v>
      </c>
      <c r="C14" s="34">
        <f>'4.CD RATIO (II)'!J13</f>
        <v>88.264450550339149</v>
      </c>
      <c r="D14" s="34">
        <f>'3.CD RATIO (I)'!J14</f>
        <v>88.264450550339149</v>
      </c>
      <c r="E14" s="67">
        <f>'5.PS ADV'!N14</f>
        <v>71.935435567301795</v>
      </c>
      <c r="F14" s="34">
        <f>'5.PS ADV'!D14/'5.PS ADV'!M14*100</f>
        <v>48.162951459156936</v>
      </c>
      <c r="G14" s="67">
        <f>'5.PS ADV'!K14</f>
        <v>20.707840697933758</v>
      </c>
      <c r="H14" s="67">
        <f>'5.PS ADV'!L14</f>
        <v>28.786703708160346</v>
      </c>
    </row>
    <row r="15" spans="1:42" ht="15" customHeight="1" x14ac:dyDescent="0.25">
      <c r="A15" s="3">
        <v>5</v>
      </c>
      <c r="B15" s="3" t="s">
        <v>17</v>
      </c>
      <c r="C15" s="34">
        <f>'4.CD RATIO (II)'!J14</f>
        <v>66.941472281786417</v>
      </c>
      <c r="D15" s="34">
        <f>'3.CD RATIO (I)'!J15</f>
        <v>66.941472281786417</v>
      </c>
      <c r="E15" s="67">
        <f>'5.PS ADV'!N15</f>
        <v>70.861368654857415</v>
      </c>
      <c r="F15" s="34">
        <f>'5.PS ADV'!D15/'5.PS ADV'!M15*100</f>
        <v>26.144150062276626</v>
      </c>
      <c r="G15" s="67">
        <f>'5.PS ADV'!K15</f>
        <v>17.843960468164124</v>
      </c>
      <c r="H15" s="67">
        <f>'5.PS ADV'!L15</f>
        <v>25.181506943615823</v>
      </c>
    </row>
    <row r="16" spans="1:42" ht="15" customHeight="1" x14ac:dyDescent="0.25">
      <c r="A16" s="3">
        <v>6</v>
      </c>
      <c r="B16" s="12" t="s">
        <v>18</v>
      </c>
      <c r="C16" s="34">
        <f>'4.CD RATIO (II)'!J15</f>
        <v>58.862869075572057</v>
      </c>
      <c r="D16" s="34">
        <f>'3.CD RATIO (I)'!J16</f>
        <v>58.862869075572057</v>
      </c>
      <c r="E16" s="67">
        <f>'5.PS ADV'!N16</f>
        <v>65.059990468056796</v>
      </c>
      <c r="F16" s="34">
        <f>'5.PS ADV'!D16/'5.PS ADV'!M16*100</f>
        <v>25.741364475279322</v>
      </c>
      <c r="G16" s="67">
        <f>'5.PS ADV'!K16</f>
        <v>12.025282039963791</v>
      </c>
      <c r="H16" s="67">
        <f>'5.PS ADV'!L16</f>
        <v>18.483375041175226</v>
      </c>
    </row>
    <row r="17" spans="1:8" ht="15" customHeight="1" x14ac:dyDescent="0.25">
      <c r="A17" s="3">
        <v>7</v>
      </c>
      <c r="B17" s="3" t="s">
        <v>19</v>
      </c>
      <c r="C17" s="34">
        <f>'4.CD RATIO (II)'!J16</f>
        <v>64.599574738450187</v>
      </c>
      <c r="D17" s="34">
        <f>'3.CD RATIO (I)'!J17</f>
        <v>64.599574738450187</v>
      </c>
      <c r="E17" s="67">
        <f>'5.PS ADV'!N17</f>
        <v>76.430959565907102</v>
      </c>
      <c r="F17" s="34">
        <f>'5.PS ADV'!D17/'5.PS ADV'!M17*100</f>
        <v>45.147815317329425</v>
      </c>
      <c r="G17" s="67">
        <f>'5.PS ADV'!K17</f>
        <v>31.904408370273067</v>
      </c>
      <c r="H17" s="67">
        <f>'5.PS ADV'!L17</f>
        <v>41.742781395753134</v>
      </c>
    </row>
    <row r="18" spans="1:8" ht="15" customHeight="1" x14ac:dyDescent="0.25">
      <c r="A18" s="3">
        <v>8</v>
      </c>
      <c r="B18" s="3" t="s">
        <v>20</v>
      </c>
      <c r="C18" s="34">
        <f>'4.CD RATIO (II)'!J17</f>
        <v>201.9444297672874</v>
      </c>
      <c r="D18" s="34">
        <f>'3.CD RATIO (I)'!J18</f>
        <v>201.9444297672874</v>
      </c>
      <c r="E18" s="67">
        <f>'5.PS ADV'!N18</f>
        <v>20.036779821931837</v>
      </c>
      <c r="F18" s="34">
        <f>'5.PS ADV'!D18/'5.PS ADV'!M18*100</f>
        <v>7.1937444400421615</v>
      </c>
      <c r="G18" s="67">
        <f>'5.PS ADV'!K18</f>
        <v>4.8583752588417344</v>
      </c>
      <c r="H18" s="67">
        <f>'5.PS ADV'!L18</f>
        <v>24.247285751594973</v>
      </c>
    </row>
    <row r="19" spans="1:8" ht="15" customHeight="1" x14ac:dyDescent="0.25">
      <c r="A19" s="3">
        <v>9</v>
      </c>
      <c r="B19" s="3" t="s">
        <v>21</v>
      </c>
      <c r="C19" s="34">
        <f>'4.CD RATIO (II)'!J18</f>
        <v>41.225984352513642</v>
      </c>
      <c r="D19" s="34">
        <f>'3.CD RATIO (I)'!J19</f>
        <v>41.225984352513642</v>
      </c>
      <c r="E19" s="67">
        <f>'5.PS ADV'!N19</f>
        <v>44.165215644253955</v>
      </c>
      <c r="F19" s="34">
        <f>'5.PS ADV'!D19/'5.PS ADV'!M19*100</f>
        <v>15.690296008572194</v>
      </c>
      <c r="G19" s="67">
        <f>'5.PS ADV'!K19</f>
        <v>7.5241092954728099</v>
      </c>
      <c r="H19" s="67">
        <f>'5.PS ADV'!L19</f>
        <v>17.036278858182648</v>
      </c>
    </row>
    <row r="20" spans="1:8" ht="15" customHeight="1" x14ac:dyDescent="0.25">
      <c r="A20" s="3">
        <v>10</v>
      </c>
      <c r="B20" s="3" t="s">
        <v>22</v>
      </c>
      <c r="C20" s="34">
        <f>'4.CD RATIO (II)'!J19</f>
        <v>59.888971588737263</v>
      </c>
      <c r="D20" s="34">
        <f>'3.CD RATIO (I)'!J20</f>
        <v>59.888971588737263</v>
      </c>
      <c r="E20" s="67">
        <f>'5.PS ADV'!N20</f>
        <v>38.353301841761159</v>
      </c>
      <c r="F20" s="34">
        <f>'5.PS ADV'!D20/'5.PS ADV'!M20*100</f>
        <v>10.526038771541419</v>
      </c>
      <c r="G20" s="67">
        <f>'5.PS ADV'!K20</f>
        <v>4.0445463708831992</v>
      </c>
      <c r="H20" s="67">
        <f>'5.PS ADV'!L20</f>
        <v>10.545497197530141</v>
      </c>
    </row>
    <row r="21" spans="1:8" ht="15" customHeight="1" x14ac:dyDescent="0.25">
      <c r="A21" s="3">
        <v>11</v>
      </c>
      <c r="B21" s="12" t="s">
        <v>23</v>
      </c>
      <c r="C21" s="34">
        <f>'4.CD RATIO (II)'!J20</f>
        <v>66.994955560893587</v>
      </c>
      <c r="D21" s="34">
        <f>'3.CD RATIO (I)'!J21</f>
        <v>66.994955560893587</v>
      </c>
      <c r="E21" s="67">
        <f>'5.PS ADV'!N21</f>
        <v>0</v>
      </c>
      <c r="F21" s="34">
        <f>'5.PS ADV'!D21/'5.PS ADV'!M21*100</f>
        <v>0</v>
      </c>
      <c r="G21" s="67">
        <f>'5.PS ADV'!K21</f>
        <v>0</v>
      </c>
      <c r="H21" s="67" t="e">
        <f>'5.PS ADV'!L21</f>
        <v>#DIV/0!</v>
      </c>
    </row>
    <row r="22" spans="1:8" ht="15" customHeight="1" x14ac:dyDescent="0.25">
      <c r="A22" s="3">
        <v>12</v>
      </c>
      <c r="B22" s="12" t="s">
        <v>24</v>
      </c>
      <c r="C22" s="34">
        <f>'4.CD RATIO (II)'!J21</f>
        <v>58.034087345645005</v>
      </c>
      <c r="D22" s="34">
        <f>'3.CD RATIO (I)'!J22</f>
        <v>58.034087345645005</v>
      </c>
      <c r="E22" s="67">
        <f>'5.PS ADV'!N22</f>
        <v>29.57867834976269</v>
      </c>
      <c r="F22" s="34">
        <f>'5.PS ADV'!D22/'5.PS ADV'!M22*100</f>
        <v>6.0839722526469515</v>
      </c>
      <c r="G22" s="67">
        <f>'5.PS ADV'!K22</f>
        <v>5.8415480102227083E-3</v>
      </c>
      <c r="H22" s="67">
        <f>'5.PS ADV'!L22</f>
        <v>1.9749185346104474E-2</v>
      </c>
    </row>
    <row r="23" spans="1:8" ht="15" customHeight="1" x14ac:dyDescent="0.25">
      <c r="A23" s="3">
        <v>13</v>
      </c>
      <c r="B23" s="12" t="s">
        <v>25</v>
      </c>
      <c r="C23" s="34">
        <f>'4.CD RATIO (II)'!J22</f>
        <v>44.382725688000598</v>
      </c>
      <c r="D23" s="34">
        <f>'3.CD RATIO (I)'!J23</f>
        <v>44.382725688000598</v>
      </c>
      <c r="E23" s="67">
        <f>'5.PS ADV'!N23</f>
        <v>44.669696515289587</v>
      </c>
      <c r="F23" s="34">
        <f>'5.PS ADV'!D23/'5.PS ADV'!M23*100</f>
        <v>19.976237989226352</v>
      </c>
      <c r="G23" s="67">
        <f>'5.PS ADV'!K23</f>
        <v>0</v>
      </c>
      <c r="H23" s="67">
        <f>'5.PS ADV'!L23</f>
        <v>0</v>
      </c>
    </row>
    <row r="24" spans="1:8" ht="15" customHeight="1" x14ac:dyDescent="0.25">
      <c r="A24" s="3">
        <v>14</v>
      </c>
      <c r="B24" s="3" t="s">
        <v>26</v>
      </c>
      <c r="C24" s="34">
        <f>'4.CD RATIO (II)'!J23</f>
        <v>38.235874758163227</v>
      </c>
      <c r="D24" s="34">
        <f>'3.CD RATIO (I)'!J24</f>
        <v>36.432134349376817</v>
      </c>
      <c r="E24" s="67">
        <f>'5.PS ADV'!N24</f>
        <v>75.870165995339846</v>
      </c>
      <c r="F24" s="34">
        <f>'5.PS ADV'!D24/'5.PS ADV'!M24*100</f>
        <v>15.918573776710076</v>
      </c>
      <c r="G24" s="67">
        <f>'5.PS ADV'!K24</f>
        <v>9.4720300561747024</v>
      </c>
      <c r="H24" s="67">
        <f>'5.PS ADV'!L24</f>
        <v>12.48452528330635</v>
      </c>
    </row>
    <row r="25" spans="1:8" ht="15" customHeight="1" x14ac:dyDescent="0.25">
      <c r="A25" s="3">
        <v>15</v>
      </c>
      <c r="B25" s="3" t="s">
        <v>27</v>
      </c>
      <c r="C25" s="34">
        <f>'4.CD RATIO (II)'!J24</f>
        <v>69.253098950122336</v>
      </c>
      <c r="D25" s="34">
        <f>'3.CD RATIO (I)'!J25</f>
        <v>67.53424675382206</v>
      </c>
      <c r="E25" s="67">
        <f>'5.PS ADV'!N25</f>
        <v>66.294258084742083</v>
      </c>
      <c r="F25" s="34">
        <f>'5.PS ADV'!D25/'5.PS ADV'!M25*100</f>
        <v>25.999758844382281</v>
      </c>
      <c r="G25" s="67">
        <f>'5.PS ADV'!K25</f>
        <v>11.001133431403284</v>
      </c>
      <c r="H25" s="67">
        <f>'5.PS ADV'!L25</f>
        <v>16.59439859382821</v>
      </c>
    </row>
    <row r="26" spans="1:8" ht="15" customHeight="1" x14ac:dyDescent="0.25">
      <c r="A26" s="3">
        <v>16</v>
      </c>
      <c r="B26" s="3" t="s">
        <v>28</v>
      </c>
      <c r="C26" s="34">
        <f>'4.CD RATIO (II)'!J25</f>
        <v>32.609836793338552</v>
      </c>
      <c r="D26" s="34">
        <f>'3.CD RATIO (I)'!J26</f>
        <v>32.609836793338552</v>
      </c>
      <c r="E26" s="67">
        <f>'5.PS ADV'!N26</f>
        <v>44.510877063882631</v>
      </c>
      <c r="F26" s="34">
        <f>'5.PS ADV'!D26/'5.PS ADV'!M26*100</f>
        <v>9.1726072759048893</v>
      </c>
      <c r="G26" s="67">
        <f>'5.PS ADV'!K26</f>
        <v>9.5773352343282898</v>
      </c>
      <c r="H26" s="67">
        <f>'5.PS ADV'!L26</f>
        <v>21.516842322793966</v>
      </c>
    </row>
    <row r="27" spans="1:8" ht="15" customHeight="1" x14ac:dyDescent="0.25">
      <c r="A27" s="3">
        <v>17</v>
      </c>
      <c r="B27" s="3" t="s">
        <v>29</v>
      </c>
      <c r="C27" s="34">
        <f>'4.CD RATIO (II)'!J26</f>
        <v>68.823491108758901</v>
      </c>
      <c r="D27" s="34">
        <f>'3.CD RATIO (I)'!J27</f>
        <v>68.823491108758901</v>
      </c>
      <c r="E27" s="67">
        <f>'5.PS ADV'!N27</f>
        <v>55.791889352657599</v>
      </c>
      <c r="F27" s="34">
        <f>'5.PS ADV'!D27/'5.PS ADV'!M27*100</f>
        <v>32.442809396927096</v>
      </c>
      <c r="G27" s="67">
        <f>'5.PS ADV'!K27</f>
        <v>17.293267823863722</v>
      </c>
      <c r="H27" s="67">
        <f>'5.PS ADV'!L27</f>
        <v>30.996024734982331</v>
      </c>
    </row>
    <row r="28" spans="1:8" ht="15" customHeight="1" x14ac:dyDescent="0.25">
      <c r="A28" s="3">
        <v>18</v>
      </c>
      <c r="B28" s="3" t="s">
        <v>30</v>
      </c>
      <c r="C28" s="34">
        <f>'4.CD RATIO (II)'!J27</f>
        <v>38.936705881519899</v>
      </c>
      <c r="D28" s="34">
        <f>'3.CD RATIO (I)'!J28</f>
        <v>38.936705881519899</v>
      </c>
      <c r="E28" s="67">
        <f>'5.PS ADV'!N28</f>
        <v>69.993285775002505</v>
      </c>
      <c r="F28" s="34">
        <f>'5.PS ADV'!D28/'5.PS ADV'!M28*100</f>
        <v>34.121967323939501</v>
      </c>
      <c r="G28" s="67">
        <f>'5.PS ADV'!K28</f>
        <v>18.405426880078814</v>
      </c>
      <c r="H28" s="67">
        <f>'5.PS ADV'!L28</f>
        <v>26.295989217085953</v>
      </c>
    </row>
    <row r="29" spans="1:8" ht="15" customHeight="1" x14ac:dyDescent="0.25">
      <c r="A29" s="3">
        <v>19</v>
      </c>
      <c r="B29" s="3" t="s">
        <v>31</v>
      </c>
      <c r="C29" s="34">
        <f>'4.CD RATIO (II)'!J28</f>
        <v>94.778982485404512</v>
      </c>
      <c r="D29" s="34">
        <f>'3.CD RATIO (I)'!J29</f>
        <v>94.778982485404512</v>
      </c>
      <c r="E29" s="67">
        <f>'5.PS ADV'!N29</f>
        <v>49.243224216825062</v>
      </c>
      <c r="F29" s="34">
        <f>'5.PS ADV'!D29/'5.PS ADV'!M29*100</f>
        <v>5.1874340021119325</v>
      </c>
      <c r="G29" s="67">
        <f>'5.PS ADV'!K29</f>
        <v>5.3502287926786343</v>
      </c>
      <c r="H29" s="67">
        <f>'5.PS ADV'!L29</f>
        <v>10.864903502501786</v>
      </c>
    </row>
    <row r="30" spans="1:8" ht="15" customHeight="1" x14ac:dyDescent="0.25">
      <c r="A30" s="3">
        <v>20</v>
      </c>
      <c r="B30" s="3" t="s">
        <v>32</v>
      </c>
      <c r="C30" s="34">
        <f>'4.CD RATIO (II)'!J29</f>
        <v>48.388439754078519</v>
      </c>
      <c r="D30" s="34">
        <f>'3.CD RATIO (I)'!J30</f>
        <v>48.388439754078519</v>
      </c>
      <c r="E30" s="67">
        <f>'5.PS ADV'!N30</f>
        <v>79.298891512265399</v>
      </c>
      <c r="F30" s="34">
        <f>'5.PS ADV'!D30/'5.PS ADV'!M30*100</f>
        <v>16.815398775461201</v>
      </c>
      <c r="G30" s="67">
        <f>'5.PS ADV'!K30</f>
        <v>4.8241226139501379</v>
      </c>
      <c r="H30" s="67">
        <f>'5.PS ADV'!L30</f>
        <v>6.0834679047234559</v>
      </c>
    </row>
    <row r="31" spans="1:8" ht="15" customHeight="1" thickBot="1" x14ac:dyDescent="0.3">
      <c r="A31" s="18">
        <v>21</v>
      </c>
      <c r="B31" s="18" t="s">
        <v>33</v>
      </c>
      <c r="C31" s="35">
        <f>'4.CD RATIO (II)'!J30</f>
        <v>9.9210962811390644</v>
      </c>
      <c r="D31" s="35">
        <f>'3.CD RATIO (I)'!J31</f>
        <v>9.9210962811390644</v>
      </c>
      <c r="E31" s="68">
        <f>'5.PS ADV'!N31</f>
        <v>56.25</v>
      </c>
      <c r="F31" s="35">
        <f>'5.PS ADV'!D31/'5.PS ADV'!M31*100</f>
        <v>0</v>
      </c>
      <c r="G31" s="68">
        <f>'5.PS ADV'!K31</f>
        <v>7.03125</v>
      </c>
      <c r="H31" s="68">
        <f>'5.PS ADV'!L31</f>
        <v>12.5</v>
      </c>
    </row>
    <row r="32" spans="1:8" ht="15" customHeight="1" thickBot="1" x14ac:dyDescent="0.3">
      <c r="A32" s="20"/>
      <c r="B32" s="21" t="s">
        <v>34</v>
      </c>
      <c r="C32" s="38">
        <f>'4.CD RATIO (II)'!J31</f>
        <v>65.607861346099455</v>
      </c>
      <c r="D32" s="38">
        <f>'3.CD RATIO (I)'!J32</f>
        <v>65.36967816832292</v>
      </c>
      <c r="E32" s="70">
        <f>'5.PS ADV'!N32</f>
        <v>63.765457859896117</v>
      </c>
      <c r="F32" s="38">
        <f>'5.PS ADV'!D32/'5.PS ADV'!M32*100</f>
        <v>31.48478270551141</v>
      </c>
      <c r="G32" s="70">
        <f>'5.PS ADV'!K32</f>
        <v>15.65143811326665</v>
      </c>
      <c r="H32" s="71">
        <f>'5.PS ADV'!L32</f>
        <v>24.545323814118301</v>
      </c>
    </row>
    <row r="33" spans="1:8" ht="15" customHeight="1" x14ac:dyDescent="0.25">
      <c r="A33" s="22">
        <v>22</v>
      </c>
      <c r="B33" s="22" t="s">
        <v>35</v>
      </c>
      <c r="C33" s="40" t="e">
        <f>'4.CD RATIO (II)'!J32</f>
        <v>#DIV/0!</v>
      </c>
      <c r="D33" s="40" t="e">
        <f>'3.CD RATIO (I)'!J33</f>
        <v>#DIV/0!</v>
      </c>
      <c r="E33" s="69" t="e">
        <f>'5.PS ADV'!N33</f>
        <v>#DIV/0!</v>
      </c>
      <c r="F33" s="40" t="e">
        <f>'5.PS ADV'!D33/'5.PS ADV'!M33*100</f>
        <v>#DIV/0!</v>
      </c>
      <c r="G33" s="69" t="e">
        <f>'5.PS ADV'!K33</f>
        <v>#DIV/0!</v>
      </c>
      <c r="H33" s="69">
        <f>'5.PS ADV'!L33</f>
        <v>0.26090737788085228</v>
      </c>
    </row>
    <row r="34" spans="1:8" ht="15" customHeight="1" x14ac:dyDescent="0.25">
      <c r="A34" s="3">
        <v>23</v>
      </c>
      <c r="B34" s="3" t="s">
        <v>36</v>
      </c>
      <c r="C34" s="34">
        <f>'4.CD RATIO (II)'!J33</f>
        <v>416.62411584983045</v>
      </c>
      <c r="D34" s="34">
        <f>'3.CD RATIO (I)'!J34</f>
        <v>416.62411584983045</v>
      </c>
      <c r="E34" s="67">
        <f>'5.PS ADV'!N34</f>
        <v>23.454954592943825</v>
      </c>
      <c r="F34" s="34">
        <f>'5.PS ADV'!D34/'5.PS ADV'!M34*100</f>
        <v>2.6788823702751209E-3</v>
      </c>
      <c r="G34" s="67">
        <f>'5.PS ADV'!K34</f>
        <v>3.2146588443301455E-2</v>
      </c>
      <c r="H34" s="67">
        <f>'5.PS ADV'!L34</f>
        <v>0.13705670721260924</v>
      </c>
    </row>
    <row r="35" spans="1:8" ht="15" customHeight="1" x14ac:dyDescent="0.25">
      <c r="A35" s="3">
        <v>24</v>
      </c>
      <c r="B35" s="3" t="s">
        <v>37</v>
      </c>
      <c r="C35" s="34" t="e">
        <f>'4.CD RATIO (II)'!J34</f>
        <v>#DIV/0!</v>
      </c>
      <c r="D35" s="34" t="e">
        <f>'3.CD RATIO (I)'!J35</f>
        <v>#DIV/0!</v>
      </c>
      <c r="E35" s="67" t="e">
        <f>'5.PS ADV'!N35</f>
        <v>#DIV/0!</v>
      </c>
      <c r="F35" s="34" t="e">
        <f>'5.PS ADV'!D35/'5.PS ADV'!M35*100</f>
        <v>#DIV/0!</v>
      </c>
      <c r="G35" s="67" t="e">
        <f>'5.PS ADV'!K35</f>
        <v>#DIV/0!</v>
      </c>
      <c r="H35" s="67" t="e">
        <f>'5.PS ADV'!L35</f>
        <v>#DIV/0!</v>
      </c>
    </row>
    <row r="36" spans="1:8" ht="15" customHeight="1" x14ac:dyDescent="0.25">
      <c r="A36" s="3">
        <v>25</v>
      </c>
      <c r="B36" s="3" t="s">
        <v>38</v>
      </c>
      <c r="C36" s="34">
        <f>'4.CD RATIO (II)'!J35</f>
        <v>65.644419744354067</v>
      </c>
      <c r="D36" s="34">
        <f>'3.CD RATIO (I)'!J36</f>
        <v>65.644419744354067</v>
      </c>
      <c r="E36" s="67">
        <f>'5.PS ADV'!N36</f>
        <v>3.9251904871854073</v>
      </c>
      <c r="F36" s="34">
        <f>'5.PS ADV'!D36/'5.PS ADV'!M36*100</f>
        <v>0</v>
      </c>
      <c r="G36" s="67">
        <f>'5.PS ADV'!K36</f>
        <v>0.73116293388747788</v>
      </c>
      <c r="H36" s="67">
        <f>'5.PS ADV'!L36</f>
        <v>18.627450980392158</v>
      </c>
    </row>
    <row r="37" spans="1:8" ht="15" customHeight="1" x14ac:dyDescent="0.25">
      <c r="A37" s="3">
        <v>26</v>
      </c>
      <c r="B37" s="3" t="s">
        <v>39</v>
      </c>
      <c r="C37" s="34">
        <f>'4.CD RATIO (II)'!J36</f>
        <v>242.12413893599845</v>
      </c>
      <c r="D37" s="34">
        <f>'3.CD RATIO (I)'!J37</f>
        <v>242.12413893599845</v>
      </c>
      <c r="E37" s="67">
        <f>'5.PS ADV'!N37</f>
        <v>7.672776856062387</v>
      </c>
      <c r="F37" s="34">
        <f>'5.PS ADV'!D37/'5.PS ADV'!M37*100</f>
        <v>0.61795979231177411</v>
      </c>
      <c r="G37" s="67">
        <f>'5.PS ADV'!K37</f>
        <v>0.43928880888250033</v>
      </c>
      <c r="H37" s="67">
        <f>'5.PS ADV'!L37</f>
        <v>5.7252910794012086</v>
      </c>
    </row>
    <row r="38" spans="1:8" ht="15" customHeight="1" thickBot="1" x14ac:dyDescent="0.3">
      <c r="A38" s="18">
        <v>27</v>
      </c>
      <c r="B38" s="18" t="s">
        <v>40</v>
      </c>
      <c r="C38" s="35">
        <f>'4.CD RATIO (II)'!J37</f>
        <v>40.060150874833333</v>
      </c>
      <c r="D38" s="35">
        <f>'3.CD RATIO (I)'!J38</f>
        <v>38.314961328316024</v>
      </c>
      <c r="E38" s="68">
        <f>'5.PS ADV'!N38</f>
        <v>47.085595333577338</v>
      </c>
      <c r="F38" s="35">
        <f>'5.PS ADV'!D38/'5.PS ADV'!M38*100</f>
        <v>24.259053872954535</v>
      </c>
      <c r="G38" s="68">
        <f>'5.PS ADV'!K38</f>
        <v>21.030378708375309</v>
      </c>
      <c r="H38" s="68">
        <f>'5.PS ADV'!L38</f>
        <v>44.664145285592852</v>
      </c>
    </row>
    <row r="39" spans="1:8" ht="15" customHeight="1" thickBot="1" x14ac:dyDescent="0.3">
      <c r="A39" s="20"/>
      <c r="B39" s="21" t="s">
        <v>34</v>
      </c>
      <c r="C39" s="38">
        <f>'4.CD RATIO (II)'!J38</f>
        <v>41.711774940622846</v>
      </c>
      <c r="D39" s="38">
        <f>'3.CD RATIO (I)'!J39</f>
        <v>39.981115522489311</v>
      </c>
      <c r="E39" s="70">
        <f>'5.PS ADV'!N39</f>
        <v>45.510602204724542</v>
      </c>
      <c r="F39" s="38">
        <f>'5.PS ADV'!D39/'5.PS ADV'!M39*100</f>
        <v>23.078989999116228</v>
      </c>
      <c r="G39" s="70">
        <f>'5.PS ADV'!K39</f>
        <v>20.002775166000898</v>
      </c>
      <c r="H39" s="71">
        <f>'5.PS ADV'!L39</f>
        <v>43.951901748125785</v>
      </c>
    </row>
    <row r="40" spans="1:8" ht="15" customHeight="1" x14ac:dyDescent="0.25">
      <c r="A40" s="22">
        <v>28</v>
      </c>
      <c r="B40" s="22" t="s">
        <v>41</v>
      </c>
      <c r="C40" s="40">
        <f>'4.CD RATIO (II)'!J39</f>
        <v>99.375052038019589</v>
      </c>
      <c r="D40" s="40">
        <f>'3.CD RATIO (I)'!J40</f>
        <v>90.431167620025363</v>
      </c>
      <c r="E40" s="69">
        <f>'5.PS ADV'!N40</f>
        <v>46.04487624573278</v>
      </c>
      <c r="F40" s="40">
        <f>'5.PS ADV'!D40/'5.PS ADV'!M40*100</f>
        <v>10.921977273439957</v>
      </c>
      <c r="G40" s="69">
        <f>'5.PS ADV'!K40</f>
        <v>1.8397835531445397</v>
      </c>
      <c r="H40" s="69">
        <f>'5.PS ADV'!L40</f>
        <v>3.9956314429557014</v>
      </c>
    </row>
    <row r="41" spans="1:8" ht="15" customHeight="1" x14ac:dyDescent="0.25">
      <c r="A41" s="3">
        <v>29</v>
      </c>
      <c r="B41" s="3" t="s">
        <v>42</v>
      </c>
      <c r="C41" s="34" t="e">
        <f>'4.CD RATIO (II)'!J40</f>
        <v>#DIV/0!</v>
      </c>
      <c r="D41" s="34" t="e">
        <f>'3.CD RATIO (I)'!J41</f>
        <v>#DIV/0!</v>
      </c>
      <c r="E41" s="67" t="e">
        <f>'5.PS ADV'!N41</f>
        <v>#DIV/0!</v>
      </c>
      <c r="F41" s="34" t="e">
        <f>'5.PS ADV'!D41/'5.PS ADV'!M41*100</f>
        <v>#DIV/0!</v>
      </c>
      <c r="G41" s="67" t="e">
        <f>'5.PS ADV'!K41</f>
        <v>#DIV/0!</v>
      </c>
      <c r="H41" s="67" t="e">
        <f>'5.PS ADV'!L41</f>
        <v>#DIV/0!</v>
      </c>
    </row>
    <row r="42" spans="1:8" ht="15" customHeight="1" x14ac:dyDescent="0.25">
      <c r="A42" s="3">
        <v>30</v>
      </c>
      <c r="B42" s="3" t="s">
        <v>43</v>
      </c>
      <c r="C42" s="34" t="e">
        <f>'4.CD RATIO (II)'!J41</f>
        <v>#DIV/0!</v>
      </c>
      <c r="D42" s="34" t="e">
        <f>'3.CD RATIO (I)'!J42</f>
        <v>#DIV/0!</v>
      </c>
      <c r="E42" s="67" t="e">
        <f>'5.PS ADV'!N42</f>
        <v>#DIV/0!</v>
      </c>
      <c r="F42" s="34" t="e">
        <f>'5.PS ADV'!D42/'5.PS ADV'!M42*100</f>
        <v>#DIV/0!</v>
      </c>
      <c r="G42" s="67" t="e">
        <f>'5.PS ADV'!K42</f>
        <v>#DIV/0!</v>
      </c>
      <c r="H42" s="67" t="e">
        <f>'5.PS ADV'!L42</f>
        <v>#DIV/0!</v>
      </c>
    </row>
    <row r="43" spans="1:8" ht="15" customHeight="1" x14ac:dyDescent="0.25">
      <c r="A43" s="3">
        <v>31</v>
      </c>
      <c r="B43" s="3" t="s">
        <v>44</v>
      </c>
      <c r="C43" s="34">
        <f>'4.CD RATIO (II)'!J42</f>
        <v>176.2162212496508</v>
      </c>
      <c r="D43" s="34">
        <f>'3.CD RATIO (I)'!J43</f>
        <v>176.2162212496508</v>
      </c>
      <c r="E43" s="67">
        <f>'5.PS ADV'!N43</f>
        <v>52.118225351487489</v>
      </c>
      <c r="F43" s="34">
        <f>'5.PS ADV'!D43/'5.PS ADV'!M43*100</f>
        <v>23.286581067498915</v>
      </c>
      <c r="G43" s="67">
        <f>'5.PS ADV'!K43</f>
        <v>6.891511562651595</v>
      </c>
      <c r="H43" s="67">
        <f>'5.PS ADV'!L43</f>
        <v>13.222843863494877</v>
      </c>
    </row>
    <row r="44" spans="1:8" ht="15" customHeight="1" x14ac:dyDescent="0.25">
      <c r="A44" s="3">
        <v>32</v>
      </c>
      <c r="B44" s="3" t="s">
        <v>45</v>
      </c>
      <c r="C44" s="34">
        <f>'4.CD RATIO (II)'!J43</f>
        <v>181.02055392001034</v>
      </c>
      <c r="D44" s="34">
        <f>'3.CD RATIO (I)'!J44</f>
        <v>181.01993142606722</v>
      </c>
      <c r="E44" s="67">
        <f>'5.PS ADV'!N44</f>
        <v>41.944709137629033</v>
      </c>
      <c r="F44" s="34">
        <f>'5.PS ADV'!D44/'5.PS ADV'!M44*100</f>
        <v>20.80459774067603</v>
      </c>
      <c r="G44" s="67">
        <f>'5.PS ADV'!K44</f>
        <v>5.3953851340283636</v>
      </c>
      <c r="H44" s="67">
        <f>'5.PS ADV'!L44</f>
        <v>12.863088682591691</v>
      </c>
    </row>
    <row r="45" spans="1:8" ht="15" customHeight="1" x14ac:dyDescent="0.25">
      <c r="A45" s="3">
        <v>33</v>
      </c>
      <c r="B45" s="12" t="s">
        <v>46</v>
      </c>
      <c r="C45" s="34">
        <f>'4.CD RATIO (II)'!J44</f>
        <v>93.380387358677694</v>
      </c>
      <c r="D45" s="34">
        <f>'3.CD RATIO (I)'!J45</f>
        <v>93.380387358677694</v>
      </c>
      <c r="E45" s="67">
        <f>'5.PS ADV'!N45</f>
        <v>2.8014582538273785</v>
      </c>
      <c r="F45" s="34">
        <f>'5.PS ADV'!D45/'5.PS ADV'!M45*100</f>
        <v>1.5767978977350612</v>
      </c>
      <c r="G45" s="67">
        <f>'5.PS ADV'!K45</f>
        <v>5.4564150818792276</v>
      </c>
      <c r="H45" s="67">
        <f>'5.PS ADV'!L45</f>
        <v>194.77052975623042</v>
      </c>
    </row>
    <row r="46" spans="1:8" ht="15" customHeight="1" x14ac:dyDescent="0.25">
      <c r="A46" s="3">
        <v>34</v>
      </c>
      <c r="B46" s="3" t="s">
        <v>47</v>
      </c>
      <c r="C46" s="34">
        <f>'4.CD RATIO (II)'!J45</f>
        <v>100</v>
      </c>
      <c r="D46" s="34">
        <f>'3.CD RATIO (I)'!J46</f>
        <v>100</v>
      </c>
      <c r="E46" s="67">
        <f>'5.PS ADV'!N46</f>
        <v>0</v>
      </c>
      <c r="F46" s="34">
        <f>'5.PS ADV'!D46/'5.PS ADV'!M46*100</f>
        <v>0</v>
      </c>
      <c r="G46" s="67">
        <f>'5.PS ADV'!K46</f>
        <v>0</v>
      </c>
      <c r="H46" s="67" t="e">
        <f>'5.PS ADV'!L46</f>
        <v>#DIV/0!</v>
      </c>
    </row>
    <row r="47" spans="1:8" ht="15" customHeight="1" x14ac:dyDescent="0.25">
      <c r="A47" s="3">
        <v>35</v>
      </c>
      <c r="B47" s="3" t="s">
        <v>48</v>
      </c>
      <c r="C47" s="34">
        <f>'4.CD RATIO (II)'!J46</f>
        <v>148.87871933792715</v>
      </c>
      <c r="D47" s="34">
        <f>'3.CD RATIO (I)'!J47</f>
        <v>148.87871933792715</v>
      </c>
      <c r="E47" s="67">
        <f>'5.PS ADV'!N47</f>
        <v>87.732108507046675</v>
      </c>
      <c r="F47" s="34">
        <f>'5.PS ADV'!D47/'5.PS ADV'!M47*100</f>
        <v>14.776429945432417</v>
      </c>
      <c r="G47" s="67">
        <f>'5.PS ADV'!K47</f>
        <v>1.8764966827621403</v>
      </c>
      <c r="H47" s="67">
        <f>'5.PS ADV'!L47</f>
        <v>2.1388938607481656</v>
      </c>
    </row>
    <row r="48" spans="1:8" ht="15" customHeight="1" x14ac:dyDescent="0.25">
      <c r="A48" s="3">
        <v>36</v>
      </c>
      <c r="B48" s="3" t="s">
        <v>49</v>
      </c>
      <c r="C48" s="34" t="e">
        <f>'4.CD RATIO (II)'!J47</f>
        <v>#DIV/0!</v>
      </c>
      <c r="D48" s="34" t="e">
        <f>'3.CD RATIO (I)'!J48</f>
        <v>#DIV/0!</v>
      </c>
      <c r="E48" s="67" t="e">
        <f>'5.PS ADV'!N48</f>
        <v>#DIV/0!</v>
      </c>
      <c r="F48" s="34" t="e">
        <f>'5.PS ADV'!D48/'5.PS ADV'!M48*100</f>
        <v>#DIV/0!</v>
      </c>
      <c r="G48" s="67" t="e">
        <f>'5.PS ADV'!K48</f>
        <v>#DIV/0!</v>
      </c>
      <c r="H48" s="67" t="e">
        <f>'5.PS ADV'!L48</f>
        <v>#DIV/0!</v>
      </c>
    </row>
    <row r="49" spans="1:8" ht="15" customHeight="1" x14ac:dyDescent="0.25">
      <c r="A49" s="3">
        <v>37</v>
      </c>
      <c r="B49" s="3" t="s">
        <v>50</v>
      </c>
      <c r="C49" s="34">
        <f>'4.CD RATIO (II)'!J48</f>
        <v>4.2335349302347733</v>
      </c>
      <c r="D49" s="34">
        <f>'3.CD RATIO (I)'!J49</f>
        <v>4.2335349302347733</v>
      </c>
      <c r="E49" s="67">
        <f>'5.PS ADV'!N49</f>
        <v>32.958380202474693</v>
      </c>
      <c r="F49" s="34">
        <f>'5.PS ADV'!D49/'5.PS ADV'!M49*100</f>
        <v>0</v>
      </c>
      <c r="G49" s="67">
        <f>'5.PS ADV'!K49</f>
        <v>1.0123734533183353</v>
      </c>
      <c r="H49" s="67">
        <f>'5.PS ADV'!L49</f>
        <v>3.0716723549488054</v>
      </c>
    </row>
    <row r="50" spans="1:8" ht="15" customHeight="1" x14ac:dyDescent="0.25">
      <c r="A50" s="3">
        <v>38</v>
      </c>
      <c r="B50" s="3" t="s">
        <v>51</v>
      </c>
      <c r="C50" s="34">
        <f>'4.CD RATIO (II)'!J49</f>
        <v>39.647269435761785</v>
      </c>
      <c r="D50" s="34">
        <f>'3.CD RATIO (I)'!J50</f>
        <v>39.647269435761785</v>
      </c>
      <c r="E50" s="67">
        <f>'5.PS ADV'!N50</f>
        <v>5.9597035030121885</v>
      </c>
      <c r="F50" s="34">
        <f>'5.PS ADV'!D50/'5.PS ADV'!M50*100</f>
        <v>4.1933503060867556</v>
      </c>
      <c r="G50" s="67">
        <f>'5.PS ADV'!K50</f>
        <v>0</v>
      </c>
      <c r="H50" s="67">
        <f>'5.PS ADV'!L50</f>
        <v>0</v>
      </c>
    </row>
    <row r="51" spans="1:8" ht="15" customHeight="1" x14ac:dyDescent="0.25">
      <c r="A51" s="3">
        <v>39</v>
      </c>
      <c r="B51" s="12" t="s">
        <v>52</v>
      </c>
      <c r="C51" s="34">
        <f>'4.CD RATIO (II)'!J50</f>
        <v>59.341455103083995</v>
      </c>
      <c r="D51" s="34">
        <f>'3.CD RATIO (I)'!J51</f>
        <v>59.341455103083995</v>
      </c>
      <c r="E51" s="67">
        <f>'5.PS ADV'!N51</f>
        <v>11.743593424736201</v>
      </c>
      <c r="F51" s="34">
        <f>'5.PS ADV'!D51/'5.PS ADV'!M51*100</f>
        <v>0.31584236594645032</v>
      </c>
      <c r="G51" s="67">
        <f>'5.PS ADV'!K51</f>
        <v>11.284186346995909</v>
      </c>
      <c r="H51" s="67">
        <f>'5.PS ADV'!L51</f>
        <v>96.088019559902207</v>
      </c>
    </row>
    <row r="52" spans="1:8" ht="15" customHeight="1" x14ac:dyDescent="0.25">
      <c r="A52" s="3">
        <v>40</v>
      </c>
      <c r="B52" s="3" t="s">
        <v>53</v>
      </c>
      <c r="C52" s="34">
        <f>'4.CD RATIO (II)'!J51</f>
        <v>65.986724947385468</v>
      </c>
      <c r="D52" s="34">
        <f>'3.CD RATIO (I)'!J52</f>
        <v>65.986724947385468</v>
      </c>
      <c r="E52" s="67">
        <f>'5.PS ADV'!N52</f>
        <v>4.1053320248609744</v>
      </c>
      <c r="F52" s="34">
        <f>'5.PS ADV'!D52/'5.PS ADV'!M52*100</f>
        <v>0.99771017337258761</v>
      </c>
      <c r="G52" s="67">
        <f>'5.PS ADV'!K52</f>
        <v>0</v>
      </c>
      <c r="H52" s="67">
        <f>'5.PS ADV'!L52</f>
        <v>0</v>
      </c>
    </row>
    <row r="53" spans="1:8" ht="15" customHeight="1" x14ac:dyDescent="0.25">
      <c r="A53" s="3">
        <v>41</v>
      </c>
      <c r="B53" s="3" t="s">
        <v>54</v>
      </c>
      <c r="C53" s="34">
        <f>'4.CD RATIO (II)'!J52</f>
        <v>56.361506207350168</v>
      </c>
      <c r="D53" s="34">
        <f>'3.CD RATIO (I)'!J53</f>
        <v>56.361506207350168</v>
      </c>
      <c r="E53" s="67">
        <f>'5.PS ADV'!N53</f>
        <v>97.779074432004663</v>
      </c>
      <c r="F53" s="34">
        <f>'5.PS ADV'!D53/'5.PS ADV'!M53*100</f>
        <v>40.70967506655483</v>
      </c>
      <c r="G53" s="67">
        <f>'5.PS ADV'!K53</f>
        <v>60.03063345611028</v>
      </c>
      <c r="H53" s="67">
        <f>'5.PS ADV'!L53</f>
        <v>61.394151872295986</v>
      </c>
    </row>
    <row r="54" spans="1:8" ht="15" customHeight="1" x14ac:dyDescent="0.25">
      <c r="A54" s="3">
        <v>42</v>
      </c>
      <c r="B54" s="3" t="s">
        <v>55</v>
      </c>
      <c r="C54" s="34">
        <f>'4.CD RATIO (II)'!J53</f>
        <v>64.16603032616996</v>
      </c>
      <c r="D54" s="34">
        <f>'3.CD RATIO (I)'!J54</f>
        <v>64.16603032616996</v>
      </c>
      <c r="E54" s="67">
        <f>'5.PS ADV'!N54</f>
        <v>1.5453664507573825</v>
      </c>
      <c r="F54" s="34">
        <f>'5.PS ADV'!D54/'5.PS ADV'!M54*100</f>
        <v>0.21080906478978595</v>
      </c>
      <c r="G54" s="67">
        <f>'5.PS ADV'!K54</f>
        <v>1.2478536577072814</v>
      </c>
      <c r="H54" s="67">
        <f>'5.PS ADV'!L54</f>
        <v>80.748074807480748</v>
      </c>
    </row>
    <row r="55" spans="1:8" ht="15" customHeight="1" x14ac:dyDescent="0.25">
      <c r="A55" s="3">
        <v>43</v>
      </c>
      <c r="B55" s="3" t="s">
        <v>56</v>
      </c>
      <c r="C55" s="34">
        <f>'4.CD RATIO (II)'!J54</f>
        <v>35.565598401162099</v>
      </c>
      <c r="D55" s="34">
        <f>'3.CD RATIO (I)'!J55</f>
        <v>35.565598401162099</v>
      </c>
      <c r="E55" s="67">
        <f>'5.PS ADV'!N55</f>
        <v>79.951948745328352</v>
      </c>
      <c r="F55" s="34">
        <f>'5.PS ADV'!D55/'5.PS ADV'!M55*100</f>
        <v>0.24025627335824881</v>
      </c>
      <c r="G55" s="67">
        <f>'5.PS ADV'!K55</f>
        <v>0.77415910304324609</v>
      </c>
      <c r="H55" s="67">
        <f>'5.PS ADV'!L55</f>
        <v>0.96828046744574292</v>
      </c>
    </row>
    <row r="56" spans="1:8" ht="15" customHeight="1" x14ac:dyDescent="0.25">
      <c r="A56" s="3">
        <v>44</v>
      </c>
      <c r="B56" s="3" t="s">
        <v>57</v>
      </c>
      <c r="C56" s="34" t="e">
        <f>'4.CD RATIO (II)'!J55</f>
        <v>#DIV/0!</v>
      </c>
      <c r="D56" s="34" t="e">
        <f>'3.CD RATIO (I)'!J56</f>
        <v>#DIV/0!</v>
      </c>
      <c r="E56" s="67" t="e">
        <f>'5.PS ADV'!N56</f>
        <v>#DIV/0!</v>
      </c>
      <c r="F56" s="34" t="e">
        <f>'5.PS ADV'!D56/'5.PS ADV'!M56*100</f>
        <v>#DIV/0!</v>
      </c>
      <c r="G56" s="67" t="e">
        <f>'5.PS ADV'!K56</f>
        <v>#DIV/0!</v>
      </c>
      <c r="H56" s="67" t="e">
        <f>'5.PS ADV'!L56</f>
        <v>#DIV/0!</v>
      </c>
    </row>
    <row r="57" spans="1:8" ht="15" customHeight="1" x14ac:dyDescent="0.25">
      <c r="A57" s="3">
        <v>45</v>
      </c>
      <c r="B57" s="3" t="s">
        <v>58</v>
      </c>
      <c r="C57" s="34" t="e">
        <f>'4.CD RATIO (II)'!J56</f>
        <v>#DIV/0!</v>
      </c>
      <c r="D57" s="34" t="e">
        <f>'3.CD RATIO (I)'!J57</f>
        <v>#DIV/0!</v>
      </c>
      <c r="E57" s="67" t="e">
        <f>'5.PS ADV'!N57</f>
        <v>#DIV/0!</v>
      </c>
      <c r="F57" s="34" t="e">
        <f>'5.PS ADV'!D57/'5.PS ADV'!M57*100</f>
        <v>#DIV/0!</v>
      </c>
      <c r="G57" s="67" t="e">
        <f>'5.PS ADV'!K57</f>
        <v>#DIV/0!</v>
      </c>
      <c r="H57" s="67" t="e">
        <f>'5.PS ADV'!L57</f>
        <v>#DIV/0!</v>
      </c>
    </row>
    <row r="58" spans="1:8" ht="15" customHeight="1" thickBot="1" x14ac:dyDescent="0.3">
      <c r="A58" s="18">
        <v>46</v>
      </c>
      <c r="B58" s="18" t="s">
        <v>295</v>
      </c>
      <c r="C58" s="35" t="e">
        <f>'4.CD RATIO (II)'!J57</f>
        <v>#DIV/0!</v>
      </c>
      <c r="D58" s="35" t="e">
        <f>'3.CD RATIO (I)'!J58</f>
        <v>#DIV/0!</v>
      </c>
      <c r="E58" s="68" t="e">
        <f>'5.PS ADV'!N58</f>
        <v>#DIV/0!</v>
      </c>
      <c r="F58" s="35" t="e">
        <f>'5.PS ADV'!D58/'5.PS ADV'!M58*100</f>
        <v>#DIV/0!</v>
      </c>
      <c r="G58" s="68" t="e">
        <f>'5.PS ADV'!K58</f>
        <v>#DIV/0!</v>
      </c>
      <c r="H58" s="68" t="e">
        <f>'5.PS ADV'!L58</f>
        <v>#DIV/0!</v>
      </c>
    </row>
    <row r="59" spans="1:8" ht="15" customHeight="1" thickBot="1" x14ac:dyDescent="0.3">
      <c r="A59" s="20"/>
      <c r="B59" s="21" t="s">
        <v>34</v>
      </c>
      <c r="C59" s="38">
        <f>'4.CD RATIO (II)'!J58</f>
        <v>132.27274983077041</v>
      </c>
      <c r="D59" s="38">
        <f>'3.CD RATIO (I)'!J59</f>
        <v>129.957859231084</v>
      </c>
      <c r="E59" s="70">
        <f>'5.PS ADV'!N59</f>
        <v>42.217816959425022</v>
      </c>
      <c r="F59" s="38">
        <f>'5.PS ADV'!D59/'5.PS ADV'!M59*100</f>
        <v>17.493886231123685</v>
      </c>
      <c r="G59" s="70">
        <f>'5.PS ADV'!K59</f>
        <v>5.6577034625405105</v>
      </c>
      <c r="H59" s="71">
        <f>'5.PS ADV'!L59</f>
        <v>13.401222209045184</v>
      </c>
    </row>
    <row r="60" spans="1:8" ht="15" customHeight="1" x14ac:dyDescent="0.25">
      <c r="A60" s="22">
        <v>47</v>
      </c>
      <c r="B60" s="22" t="s">
        <v>59</v>
      </c>
      <c r="C60" s="40">
        <f>'4.CD RATIO (II)'!J59</f>
        <v>65.134813483416465</v>
      </c>
      <c r="D60" s="40">
        <f>'3.CD RATIO (I)'!J60</f>
        <v>42.160023915033946</v>
      </c>
      <c r="E60" s="69">
        <f>'5.PS ADV'!N60</f>
        <v>82.055993078905814</v>
      </c>
      <c r="F60" s="40">
        <f>'5.PS ADV'!D60/'5.PS ADV'!M60*100</f>
        <v>58.653151505962306</v>
      </c>
      <c r="G60" s="69">
        <f>'5.PS ADV'!K60</f>
        <v>37.471570892161147</v>
      </c>
      <c r="H60" s="69">
        <f>'5.PS ADV'!L60</f>
        <v>45.665855090106739</v>
      </c>
    </row>
    <row r="61" spans="1:8" ht="15" customHeight="1" x14ac:dyDescent="0.25">
      <c r="A61" s="3">
        <v>48</v>
      </c>
      <c r="B61" s="3" t="s">
        <v>60</v>
      </c>
      <c r="C61" s="34">
        <f>'4.CD RATIO (II)'!J60</f>
        <v>62.515408872643874</v>
      </c>
      <c r="D61" s="34">
        <f>'3.CD RATIO (I)'!J61</f>
        <v>61.725972909051819</v>
      </c>
      <c r="E61" s="67">
        <f>'5.PS ADV'!N61</f>
        <v>86.293667726157821</v>
      </c>
      <c r="F61" s="34">
        <f>'5.PS ADV'!D61/'5.PS ADV'!M61*100</f>
        <v>62.949449209735711</v>
      </c>
      <c r="G61" s="67">
        <f>'5.PS ADV'!K61</f>
        <v>27.669264597030523</v>
      </c>
      <c r="H61" s="67">
        <f>'5.PS ADV'!L61</f>
        <v>32.064072980227792</v>
      </c>
    </row>
    <row r="62" spans="1:8" ht="15" customHeight="1" thickBot="1" x14ac:dyDescent="0.3">
      <c r="A62" s="18">
        <v>49</v>
      </c>
      <c r="B62" s="18" t="s">
        <v>61</v>
      </c>
      <c r="C62" s="35">
        <f>'4.CD RATIO (II)'!J61</f>
        <v>86.354287877717709</v>
      </c>
      <c r="D62" s="35">
        <f>'3.CD RATIO (I)'!J62</f>
        <v>84.729903430687443</v>
      </c>
      <c r="E62" s="68">
        <f>'5.PS ADV'!N62</f>
        <v>90.719312197060248</v>
      </c>
      <c r="F62" s="35">
        <f>'5.PS ADV'!D62/'5.PS ADV'!M62*100</f>
        <v>73.735473633987681</v>
      </c>
      <c r="G62" s="68">
        <f>'5.PS ADV'!K62</f>
        <v>12.20958108992116</v>
      </c>
      <c r="H62" s="68">
        <f>'5.PS ADV'!L62</f>
        <v>13.45863498545882</v>
      </c>
    </row>
    <row r="63" spans="1:8" ht="15" customHeight="1" thickBot="1" x14ac:dyDescent="0.3">
      <c r="A63" s="20"/>
      <c r="B63" s="21" t="s">
        <v>34</v>
      </c>
      <c r="C63" s="38">
        <f>'4.CD RATIO (II)'!J62</f>
        <v>70.074082145971772</v>
      </c>
      <c r="D63" s="38">
        <f>'3.CD RATIO (I)'!J63</f>
        <v>61.240214739646625</v>
      </c>
      <c r="E63" s="70">
        <f>'5.PS ADV'!N63</f>
        <v>86.970972931045452</v>
      </c>
      <c r="F63" s="38">
        <f>'5.PS ADV'!D63/'5.PS ADV'!M63*100</f>
        <v>66.062308257468544</v>
      </c>
      <c r="G63" s="70">
        <f>'5.PS ADV'!K63</f>
        <v>24.091038418022748</v>
      </c>
      <c r="H63" s="71">
        <f>'5.PS ADV'!L63</f>
        <v>27.70009073846192</v>
      </c>
    </row>
    <row r="64" spans="1:8" ht="15" customHeight="1" x14ac:dyDescent="0.25">
      <c r="A64" s="22">
        <v>50</v>
      </c>
      <c r="B64" s="22" t="s">
        <v>62</v>
      </c>
      <c r="C64" s="40">
        <f>'4.CD RATIO (II)'!J63</f>
        <v>146.79279817780315</v>
      </c>
      <c r="D64" s="40">
        <f>'3.CD RATIO (I)'!J64</f>
        <v>139.59307225000944</v>
      </c>
      <c r="E64" s="69">
        <f>'5.PS ADV'!N64</f>
        <v>65.461716949300893</v>
      </c>
      <c r="F64" s="40">
        <f>'5.PS ADV'!D64/'5.PS ADV'!M64*100</f>
        <v>57.010450115244737</v>
      </c>
      <c r="G64" s="69">
        <f>'5.PS ADV'!K64</f>
        <v>1.9908250425195607E-2</v>
      </c>
      <c r="H64" s="69">
        <f>'5.PS ADV'!L64</f>
        <v>3.0412050512842861E-2</v>
      </c>
    </row>
    <row r="65" spans="1:8" ht="15" customHeight="1" x14ac:dyDescent="0.25">
      <c r="A65" s="3">
        <v>51</v>
      </c>
      <c r="B65" s="3" t="s">
        <v>63</v>
      </c>
      <c r="C65" s="34">
        <f>'4.CD RATIO (II)'!J64</f>
        <v>2190.1948529101242</v>
      </c>
      <c r="D65" s="34">
        <f>'3.CD RATIO (I)'!J65</f>
        <v>2190.1948529101242</v>
      </c>
      <c r="E65" s="67">
        <f>'5.PS ADV'!N65</f>
        <v>100</v>
      </c>
      <c r="F65" s="34">
        <f>'5.PS ADV'!D65/'5.PS ADV'!M65*100</f>
        <v>99.828392383706927</v>
      </c>
      <c r="G65" s="67">
        <f>'5.PS ADV'!K65</f>
        <v>0</v>
      </c>
      <c r="H65" s="67">
        <f>'5.PS ADV'!L65</f>
        <v>0</v>
      </c>
    </row>
    <row r="66" spans="1:8" ht="15" customHeight="1" thickBot="1" x14ac:dyDescent="0.3">
      <c r="A66" s="24"/>
      <c r="B66" s="24" t="s">
        <v>34</v>
      </c>
      <c r="C66" s="35">
        <f>'4.CD RATIO (II)'!J65</f>
        <v>152.57247256052682</v>
      </c>
      <c r="D66" s="35">
        <f>'3.CD RATIO (I)'!J66</f>
        <v>145.39311074630103</v>
      </c>
      <c r="E66" s="68">
        <f>'5.PS ADV'!N66</f>
        <v>66.933315040110216</v>
      </c>
      <c r="F66" s="35">
        <f>'5.PS ADV'!D66/'5.PS ADV'!M66*100</f>
        <v>58.8348257508882</v>
      </c>
      <c r="G66" s="68">
        <f>'5.PS ADV'!K66</f>
        <v>1.9060004921096097E-2</v>
      </c>
      <c r="H66" s="68">
        <f>'5.PS ADV'!L66</f>
        <v>2.8476110752432129E-2</v>
      </c>
    </row>
    <row r="67" spans="1:8" ht="15.75" thickBot="1" x14ac:dyDescent="0.3">
      <c r="A67" s="276" t="s">
        <v>11</v>
      </c>
      <c r="B67" s="277"/>
      <c r="C67" s="36">
        <f>'4.CD RATIO (II)'!J66</f>
        <v>65.845127286475247</v>
      </c>
      <c r="D67" s="36">
        <f>'3.CD RATIO (I)'!J67</f>
        <v>64.018504922011104</v>
      </c>
      <c r="E67" s="72">
        <f>'5.PS ADV'!N67</f>
        <v>57.589475600989623</v>
      </c>
      <c r="F67" s="36">
        <f>'5.PS ADV'!D67/'5.PS ADV'!M67*100</f>
        <v>32.574370038550043</v>
      </c>
      <c r="G67" s="72">
        <f>'5.PS ADV'!K67</f>
        <v>13.704510040886142</v>
      </c>
      <c r="H67" s="73">
        <f>'5.PS ADV'!L67</f>
        <v>23.796900211139693</v>
      </c>
    </row>
  </sheetData>
  <mergeCells count="10">
    <mergeCell ref="A1:H1"/>
    <mergeCell ref="A2:H2"/>
    <mergeCell ref="A4:H4"/>
    <mergeCell ref="A5:H5"/>
    <mergeCell ref="A67:B67"/>
    <mergeCell ref="AC6:AP6"/>
    <mergeCell ref="A8:A9"/>
    <mergeCell ref="B8:B9"/>
    <mergeCell ref="O6:AB6"/>
    <mergeCell ref="A6:H6"/>
  </mergeCells>
  <pageMargins left="0.7" right="0.7" top="0.75" bottom="0.75" header="0.3" footer="0.3"/>
  <pageSetup scale="68" orientation="portrait" r:id="rId1"/>
  <colBreaks count="1" manualBreakCount="1">
    <brk id="8" max="1048575" man="1"/>
  </colBreaks>
  <drawing r:id="rId2"/>
  <legacyDrawing r:id="rId3"/>
  <controls>
    <mc:AlternateContent xmlns:mc="http://schemas.openxmlformats.org/markup-compatibility/2006">
      <mc:Choice Requires="x14">
        <control shapeId="6145" r:id="rId4" name="Control 1">
          <controlPr defaultSize="0" autoPict="0" r:id="rId5">
            <anchor moveWithCells="1">
              <from>
                <xdr:col>30</xdr:col>
                <xdr:colOff>257175</xdr:colOff>
                <xdr:row>4</xdr:row>
                <xdr:rowOff>104775</xdr:rowOff>
              </from>
              <to>
                <xdr:col>30</xdr:col>
                <xdr:colOff>485775</xdr:colOff>
                <xdr:row>5</xdr:row>
                <xdr:rowOff>142875</xdr:rowOff>
              </to>
            </anchor>
          </controlPr>
        </control>
      </mc:Choice>
      <mc:Fallback>
        <control shapeId="6145" r:id="rId4" name="Control 1"/>
      </mc:Fallback>
    </mc:AlternateContent>
    <mc:AlternateContent xmlns:mc="http://schemas.openxmlformats.org/markup-compatibility/2006">
      <mc:Choice Requires="x14">
        <control shapeId="6146" r:id="rId6" name="Control 2">
          <controlPr defaultSize="0" autoPict="0" r:id="rId5">
            <anchor moveWithCells="1">
              <from>
                <xdr:col>30</xdr:col>
                <xdr:colOff>257175</xdr:colOff>
                <xdr:row>38</xdr:row>
                <xdr:rowOff>104775</xdr:rowOff>
              </from>
              <to>
                <xdr:col>30</xdr:col>
                <xdr:colOff>485775</xdr:colOff>
                <xdr:row>39</xdr:row>
                <xdr:rowOff>142875</xdr:rowOff>
              </to>
            </anchor>
          </controlPr>
        </control>
      </mc:Choice>
      <mc:Fallback>
        <control shapeId="6146" r:id="rId6" name="Control 2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P68"/>
  <sheetViews>
    <sheetView view="pageBreakPreview" topLeftCell="A4" zoomScale="60" workbookViewId="0">
      <pane ySplit="7" topLeftCell="A11" activePane="bottomLeft" state="frozen"/>
      <selection activeCell="A4" sqref="A4"/>
      <selection pane="bottomLeft" activeCell="O25" sqref="O25"/>
    </sheetView>
  </sheetViews>
  <sheetFormatPr defaultRowHeight="15" x14ac:dyDescent="0.25"/>
  <cols>
    <col min="1" max="1" width="6.28515625" customWidth="1"/>
    <col min="2" max="2" width="27.5703125" bestFit="1" customWidth="1"/>
    <col min="3" max="3" width="8" bestFit="1" customWidth="1"/>
    <col min="4" max="4" width="11.42578125" bestFit="1" customWidth="1"/>
    <col min="5" max="5" width="8" bestFit="1" customWidth="1"/>
    <col min="6" max="6" width="10.42578125" bestFit="1" customWidth="1"/>
    <col min="7" max="7" width="7" bestFit="1" customWidth="1"/>
    <col min="8" max="8" width="11.42578125" bestFit="1" customWidth="1"/>
    <col min="9" max="9" width="6" bestFit="1" customWidth="1"/>
    <col min="10" max="10" width="8.42578125" bestFit="1" customWidth="1"/>
    <col min="11" max="11" width="7" bestFit="1" customWidth="1"/>
    <col min="12" max="12" width="8.42578125" bestFit="1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7"/>
      <c r="N1" s="7"/>
    </row>
    <row r="2" spans="1:42" ht="15" customHeight="1" x14ac:dyDescent="0.25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7"/>
      <c r="N2" s="7"/>
    </row>
    <row r="3" spans="1:42" x14ac:dyDescent="0.25">
      <c r="A3" s="1"/>
    </row>
    <row r="4" spans="1:42" ht="15" customHeight="1" x14ac:dyDescent="0.25">
      <c r="A4" s="288" t="s">
        <v>105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8"/>
      <c r="N4" s="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9"/>
      <c r="N5" s="9"/>
    </row>
    <row r="6" spans="1:42" ht="15" customHeight="1" thickBot="1" x14ac:dyDescent="0.3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7"/>
      <c r="N6" s="7"/>
      <c r="O6" s="279" t="s">
        <v>5</v>
      </c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7" spans="1:42" ht="15.75" thickBot="1" x14ac:dyDescent="0.3">
      <c r="L7" s="17" t="s">
        <v>304</v>
      </c>
    </row>
    <row r="8" spans="1:42" ht="30.75" customHeight="1" x14ac:dyDescent="0.25">
      <c r="A8" s="283" t="s">
        <v>6</v>
      </c>
      <c r="B8" s="283" t="s">
        <v>7</v>
      </c>
      <c r="C8" s="304" t="s">
        <v>106</v>
      </c>
      <c r="D8" s="305"/>
      <c r="E8" s="285" t="s">
        <v>107</v>
      </c>
      <c r="F8" s="286"/>
      <c r="G8" s="286"/>
      <c r="H8" s="286"/>
      <c r="I8" s="286"/>
      <c r="J8" s="286"/>
      <c r="K8" s="286"/>
      <c r="L8" s="287"/>
    </row>
    <row r="9" spans="1:42" ht="45" customHeight="1" x14ac:dyDescent="0.25">
      <c r="A9" s="303"/>
      <c r="B9" s="303"/>
      <c r="C9" s="306"/>
      <c r="D9" s="307"/>
      <c r="E9" s="285" t="s">
        <v>108</v>
      </c>
      <c r="F9" s="287"/>
      <c r="G9" s="285" t="s">
        <v>109</v>
      </c>
      <c r="H9" s="287"/>
      <c r="I9" s="285" t="s">
        <v>110</v>
      </c>
      <c r="J9" s="287"/>
      <c r="K9" s="285" t="s">
        <v>111</v>
      </c>
      <c r="L9" s="287"/>
    </row>
    <row r="10" spans="1:42" ht="30" x14ac:dyDescent="0.25">
      <c r="A10" s="284"/>
      <c r="B10" s="284"/>
      <c r="C10" s="2" t="s">
        <v>112</v>
      </c>
      <c r="D10" s="2" t="s">
        <v>95</v>
      </c>
      <c r="E10" s="2" t="s">
        <v>112</v>
      </c>
      <c r="F10" s="2" t="s">
        <v>95</v>
      </c>
      <c r="G10" s="2" t="s">
        <v>112</v>
      </c>
      <c r="H10" s="2" t="s">
        <v>95</v>
      </c>
      <c r="I10" s="2" t="s">
        <v>112</v>
      </c>
      <c r="J10" s="2" t="s">
        <v>95</v>
      </c>
      <c r="K10" s="2" t="s">
        <v>112</v>
      </c>
      <c r="L10" s="2" t="s">
        <v>95</v>
      </c>
    </row>
    <row r="11" spans="1:42" x14ac:dyDescent="0.25">
      <c r="A11" s="5"/>
      <c r="L11" s="6"/>
    </row>
    <row r="12" spans="1:42" ht="15" customHeight="1" x14ac:dyDescent="0.25">
      <c r="A12" s="3">
        <v>1</v>
      </c>
      <c r="B12" s="3" t="s">
        <v>13</v>
      </c>
      <c r="C12" s="4">
        <v>36581</v>
      </c>
      <c r="D12" s="4">
        <v>60312</v>
      </c>
      <c r="E12" s="4">
        <v>12979</v>
      </c>
      <c r="F12" s="4">
        <v>17293</v>
      </c>
      <c r="G12" s="4">
        <v>9377</v>
      </c>
      <c r="H12" s="4">
        <v>26067</v>
      </c>
      <c r="I12" s="4">
        <v>1611</v>
      </c>
      <c r="J12" s="4">
        <v>394</v>
      </c>
      <c r="K12" s="4">
        <v>1601</v>
      </c>
      <c r="L12" s="4">
        <v>1391</v>
      </c>
    </row>
    <row r="13" spans="1:42" s="16" customFormat="1" ht="15" customHeight="1" x14ac:dyDescent="0.25">
      <c r="A13" s="12">
        <v>2</v>
      </c>
      <c r="B13" s="12" t="s">
        <v>14</v>
      </c>
      <c r="C13" s="14">
        <v>590</v>
      </c>
      <c r="D13" s="14">
        <v>2013</v>
      </c>
      <c r="E13" s="14">
        <v>0</v>
      </c>
      <c r="F13" s="14">
        <v>794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</row>
    <row r="14" spans="1:42" ht="15" customHeight="1" x14ac:dyDescent="0.25">
      <c r="A14" s="3">
        <v>3</v>
      </c>
      <c r="B14" s="3" t="s">
        <v>15</v>
      </c>
      <c r="C14" s="4">
        <v>28100</v>
      </c>
      <c r="D14" s="4">
        <v>55110</v>
      </c>
      <c r="E14" s="4">
        <v>35411</v>
      </c>
      <c r="F14" s="4">
        <v>46163.74</v>
      </c>
      <c r="G14" s="4">
        <v>24920</v>
      </c>
      <c r="H14" s="4">
        <v>26129.14</v>
      </c>
      <c r="I14" s="4">
        <v>27</v>
      </c>
      <c r="J14" s="4">
        <v>7.61</v>
      </c>
      <c r="K14" s="4">
        <v>3538</v>
      </c>
      <c r="L14" s="4">
        <v>973.52</v>
      </c>
    </row>
    <row r="15" spans="1:42" ht="15" customHeight="1" x14ac:dyDescent="0.25">
      <c r="A15" s="3">
        <v>4</v>
      </c>
      <c r="B15" s="3" t="s">
        <v>16</v>
      </c>
      <c r="C15" s="4">
        <v>77117</v>
      </c>
      <c r="D15" s="4">
        <v>327749</v>
      </c>
      <c r="E15" s="4">
        <v>91701</v>
      </c>
      <c r="F15" s="4">
        <v>94114</v>
      </c>
      <c r="G15" s="4">
        <v>117616</v>
      </c>
      <c r="H15" s="4">
        <v>76366</v>
      </c>
      <c r="I15" s="4">
        <v>560</v>
      </c>
      <c r="J15" s="4">
        <v>183</v>
      </c>
      <c r="K15" s="4">
        <v>9458</v>
      </c>
      <c r="L15" s="4">
        <v>5039</v>
      </c>
    </row>
    <row r="16" spans="1:42" ht="15" customHeight="1" x14ac:dyDescent="0.25">
      <c r="A16" s="3">
        <v>5</v>
      </c>
      <c r="B16" s="3" t="s">
        <v>17</v>
      </c>
      <c r="C16" s="4">
        <v>45618</v>
      </c>
      <c r="D16" s="4">
        <v>54870</v>
      </c>
      <c r="E16" s="4">
        <v>25754</v>
      </c>
      <c r="F16" s="4">
        <v>35319</v>
      </c>
      <c r="G16" s="4">
        <v>19771</v>
      </c>
      <c r="H16" s="4">
        <v>47846</v>
      </c>
      <c r="I16" s="4">
        <v>110</v>
      </c>
      <c r="J16" s="4">
        <v>17.18</v>
      </c>
      <c r="K16" s="4">
        <v>164</v>
      </c>
      <c r="L16" s="4">
        <v>1536</v>
      </c>
    </row>
    <row r="17" spans="1:12" ht="15" customHeight="1" x14ac:dyDescent="0.25">
      <c r="A17" s="3">
        <v>6</v>
      </c>
      <c r="B17" s="3" t="s">
        <v>18</v>
      </c>
      <c r="C17" s="4">
        <v>20764</v>
      </c>
      <c r="D17" s="4">
        <v>37595</v>
      </c>
      <c r="E17" s="4">
        <v>14853</v>
      </c>
      <c r="F17" s="4">
        <v>29565</v>
      </c>
      <c r="G17" s="4">
        <v>4086</v>
      </c>
      <c r="H17" s="4">
        <v>7820</v>
      </c>
      <c r="I17" s="4">
        <v>1808</v>
      </c>
      <c r="J17" s="4">
        <v>200</v>
      </c>
      <c r="K17" s="4">
        <v>56</v>
      </c>
      <c r="L17" s="4">
        <v>156</v>
      </c>
    </row>
    <row r="18" spans="1:12" ht="15" customHeight="1" x14ac:dyDescent="0.25">
      <c r="A18" s="3">
        <v>7</v>
      </c>
      <c r="B18" s="3" t="s">
        <v>19</v>
      </c>
      <c r="C18" s="4">
        <v>177595</v>
      </c>
      <c r="D18" s="4">
        <v>364973</v>
      </c>
      <c r="E18" s="4">
        <v>60201</v>
      </c>
      <c r="F18" s="4">
        <v>112552</v>
      </c>
      <c r="G18" s="4">
        <v>50473</v>
      </c>
      <c r="H18" s="4">
        <v>190612</v>
      </c>
      <c r="I18" s="4">
        <v>539</v>
      </c>
      <c r="J18" s="4">
        <v>423</v>
      </c>
      <c r="K18" s="4">
        <v>9911</v>
      </c>
      <c r="L18" s="4">
        <v>10664</v>
      </c>
    </row>
    <row r="19" spans="1:12" ht="15" customHeight="1" x14ac:dyDescent="0.25">
      <c r="A19" s="3">
        <v>8</v>
      </c>
      <c r="B19" s="3" t="s">
        <v>20</v>
      </c>
      <c r="C19" s="4">
        <v>6453</v>
      </c>
      <c r="D19" s="4">
        <v>12998</v>
      </c>
      <c r="E19" s="4">
        <v>4673</v>
      </c>
      <c r="F19" s="4">
        <v>9187</v>
      </c>
      <c r="G19" s="4">
        <v>410</v>
      </c>
      <c r="H19" s="4">
        <v>815</v>
      </c>
      <c r="I19" s="4">
        <v>14</v>
      </c>
      <c r="J19" s="4">
        <v>1</v>
      </c>
      <c r="K19" s="4">
        <v>77</v>
      </c>
      <c r="L19" s="4">
        <v>29</v>
      </c>
    </row>
    <row r="20" spans="1:12" ht="15" customHeight="1" x14ac:dyDescent="0.25">
      <c r="A20" s="3">
        <v>9</v>
      </c>
      <c r="B20" s="3" t="s">
        <v>21</v>
      </c>
      <c r="C20" s="4">
        <v>8572</v>
      </c>
      <c r="D20" s="4">
        <v>8988</v>
      </c>
      <c r="E20" s="4">
        <v>4580</v>
      </c>
      <c r="F20" s="4">
        <v>6367</v>
      </c>
      <c r="G20" s="4">
        <v>3966</v>
      </c>
      <c r="H20" s="4">
        <v>3419</v>
      </c>
      <c r="I20" s="4">
        <v>35</v>
      </c>
      <c r="J20" s="4">
        <v>3</v>
      </c>
      <c r="K20" s="4">
        <v>0</v>
      </c>
      <c r="L20" s="4">
        <v>0</v>
      </c>
    </row>
    <row r="21" spans="1:12" ht="15" customHeight="1" x14ac:dyDescent="0.25">
      <c r="A21" s="3">
        <v>10</v>
      </c>
      <c r="B21" s="3" t="s">
        <v>22</v>
      </c>
      <c r="C21" s="4">
        <v>1990</v>
      </c>
      <c r="D21" s="4">
        <v>3819</v>
      </c>
      <c r="E21" s="4">
        <v>1227</v>
      </c>
      <c r="F21" s="4">
        <v>2694</v>
      </c>
      <c r="G21" s="4">
        <v>300</v>
      </c>
      <c r="H21" s="4">
        <v>1004</v>
      </c>
      <c r="I21" s="4">
        <v>2</v>
      </c>
      <c r="J21" s="4">
        <v>3</v>
      </c>
      <c r="K21" s="4">
        <v>24</v>
      </c>
      <c r="L21" s="4">
        <v>17</v>
      </c>
    </row>
    <row r="22" spans="1:12" s="16" customFormat="1" ht="15" customHeight="1" x14ac:dyDescent="0.25">
      <c r="A22" s="12">
        <v>11</v>
      </c>
      <c r="B22" s="12" t="s">
        <v>23</v>
      </c>
      <c r="C22" s="14">
        <v>1835</v>
      </c>
      <c r="D22" s="14">
        <v>2072.9</v>
      </c>
      <c r="E22" s="14">
        <v>2106</v>
      </c>
      <c r="F22" s="14">
        <v>3017.94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</row>
    <row r="23" spans="1:12" ht="15" customHeight="1" x14ac:dyDescent="0.25">
      <c r="A23" s="3">
        <v>12</v>
      </c>
      <c r="B23" s="3" t="s">
        <v>24</v>
      </c>
      <c r="C23" s="4">
        <v>3022</v>
      </c>
      <c r="D23" s="4">
        <v>4461.22</v>
      </c>
      <c r="E23" s="4">
        <v>0</v>
      </c>
      <c r="F23" s="4">
        <v>0</v>
      </c>
      <c r="G23" s="4">
        <v>989</v>
      </c>
      <c r="H23" s="4">
        <v>553.94000000000005</v>
      </c>
      <c r="I23" s="4">
        <v>0</v>
      </c>
      <c r="J23" s="4">
        <v>0</v>
      </c>
      <c r="K23" s="4">
        <v>0</v>
      </c>
      <c r="L23" s="4">
        <v>0</v>
      </c>
    </row>
    <row r="24" spans="1:12" ht="15" customHeight="1" x14ac:dyDescent="0.25">
      <c r="A24" s="3">
        <v>13</v>
      </c>
      <c r="B24" s="3" t="s">
        <v>25</v>
      </c>
      <c r="C24" s="4">
        <v>12676</v>
      </c>
      <c r="D24" s="4">
        <v>28375</v>
      </c>
      <c r="E24" s="4">
        <v>8031</v>
      </c>
      <c r="F24" s="4">
        <v>15500</v>
      </c>
      <c r="G24" s="4">
        <v>3288</v>
      </c>
      <c r="H24" s="4">
        <v>10101</v>
      </c>
      <c r="I24" s="4">
        <v>30</v>
      </c>
      <c r="J24" s="4">
        <v>68</v>
      </c>
      <c r="K24" s="4">
        <v>338</v>
      </c>
      <c r="L24" s="4">
        <v>143</v>
      </c>
    </row>
    <row r="25" spans="1:12" ht="15" customHeight="1" x14ac:dyDescent="0.25">
      <c r="A25" s="3">
        <v>14</v>
      </c>
      <c r="B25" s="3" t="s">
        <v>26</v>
      </c>
      <c r="C25" s="4">
        <v>0</v>
      </c>
      <c r="D25" s="4">
        <v>5243.59</v>
      </c>
      <c r="E25" s="4">
        <v>2677</v>
      </c>
      <c r="F25" s="4">
        <v>2809.64</v>
      </c>
      <c r="G25" s="4">
        <v>0</v>
      </c>
      <c r="H25" s="4">
        <v>209.52</v>
      </c>
      <c r="I25" s="4">
        <v>49</v>
      </c>
      <c r="J25" s="4">
        <v>17.850000000000001</v>
      </c>
      <c r="K25" s="4">
        <v>0</v>
      </c>
      <c r="L25" s="4">
        <v>0</v>
      </c>
    </row>
    <row r="26" spans="1:12" ht="15" customHeight="1" x14ac:dyDescent="0.25">
      <c r="A26" s="3">
        <v>15</v>
      </c>
      <c r="B26" s="3" t="s">
        <v>27</v>
      </c>
      <c r="C26" s="4">
        <v>126498</v>
      </c>
      <c r="D26" s="4">
        <v>114046</v>
      </c>
      <c r="E26" s="4">
        <v>87324</v>
      </c>
      <c r="F26" s="4">
        <v>75506</v>
      </c>
      <c r="G26" s="4">
        <v>24744</v>
      </c>
      <c r="H26" s="4">
        <v>25192</v>
      </c>
      <c r="I26" s="4">
        <v>576</v>
      </c>
      <c r="J26" s="4">
        <v>52</v>
      </c>
      <c r="K26" s="4">
        <v>3042</v>
      </c>
      <c r="L26" s="4">
        <v>1979</v>
      </c>
    </row>
    <row r="27" spans="1:12" ht="15" customHeight="1" x14ac:dyDescent="0.25">
      <c r="A27" s="3">
        <v>16</v>
      </c>
      <c r="B27" s="3" t="s">
        <v>28</v>
      </c>
      <c r="C27" s="4">
        <v>9541</v>
      </c>
      <c r="D27" s="4">
        <v>10412</v>
      </c>
      <c r="E27" s="4">
        <v>3247</v>
      </c>
      <c r="F27" s="4">
        <v>2500</v>
      </c>
      <c r="G27" s="4">
        <v>4187</v>
      </c>
      <c r="H27" s="4">
        <v>4257</v>
      </c>
      <c r="I27" s="4">
        <v>8</v>
      </c>
      <c r="J27" s="4">
        <v>0.45</v>
      </c>
      <c r="K27" s="4">
        <v>190</v>
      </c>
      <c r="L27" s="4">
        <v>155</v>
      </c>
    </row>
    <row r="28" spans="1:12" ht="15" customHeight="1" x14ac:dyDescent="0.25">
      <c r="A28" s="3">
        <v>17</v>
      </c>
      <c r="B28" s="3" t="s">
        <v>29</v>
      </c>
      <c r="C28" s="4">
        <v>53730</v>
      </c>
      <c r="D28" s="4">
        <v>78596</v>
      </c>
      <c r="E28" s="4">
        <v>27242</v>
      </c>
      <c r="F28" s="4">
        <v>11956</v>
      </c>
      <c r="G28" s="4">
        <v>19661</v>
      </c>
      <c r="H28" s="4">
        <v>15203</v>
      </c>
      <c r="I28" s="4">
        <v>4478</v>
      </c>
      <c r="J28" s="4">
        <v>647</v>
      </c>
      <c r="K28" s="4">
        <v>5389</v>
      </c>
      <c r="L28" s="4">
        <v>9902</v>
      </c>
    </row>
    <row r="29" spans="1:12" ht="15" customHeight="1" x14ac:dyDescent="0.25">
      <c r="A29" s="3">
        <v>18</v>
      </c>
      <c r="B29" s="3" t="s">
        <v>30</v>
      </c>
      <c r="C29" s="4">
        <v>80159</v>
      </c>
      <c r="D29" s="4">
        <v>118611.08</v>
      </c>
      <c r="E29" s="4">
        <v>63719</v>
      </c>
      <c r="F29" s="4">
        <v>95749.97</v>
      </c>
      <c r="G29" s="4">
        <v>29521</v>
      </c>
      <c r="H29" s="4">
        <v>28071.34</v>
      </c>
      <c r="I29" s="4">
        <v>418</v>
      </c>
      <c r="J29" s="4">
        <v>53.58</v>
      </c>
      <c r="K29" s="4">
        <v>6140</v>
      </c>
      <c r="L29" s="4">
        <v>3209.6</v>
      </c>
    </row>
    <row r="30" spans="1:12" ht="15" customHeight="1" x14ac:dyDescent="0.25">
      <c r="A30" s="3">
        <v>19</v>
      </c>
      <c r="B30" s="3" t="s">
        <v>31</v>
      </c>
      <c r="C30" s="4">
        <v>664</v>
      </c>
      <c r="D30" s="4">
        <v>1216</v>
      </c>
      <c r="E30" s="4">
        <v>5</v>
      </c>
      <c r="F30" s="4">
        <v>7.71</v>
      </c>
      <c r="G30" s="4">
        <v>139</v>
      </c>
      <c r="H30" s="4">
        <v>259.68</v>
      </c>
      <c r="I30" s="4">
        <v>6</v>
      </c>
      <c r="J30" s="4">
        <v>3.67</v>
      </c>
      <c r="K30" s="4">
        <v>12</v>
      </c>
      <c r="L30" s="4">
        <v>3.28</v>
      </c>
    </row>
    <row r="31" spans="1:12" ht="15" customHeight="1" x14ac:dyDescent="0.25">
      <c r="A31" s="3">
        <v>20</v>
      </c>
      <c r="B31" s="3" t="s">
        <v>32</v>
      </c>
      <c r="C31" s="4">
        <v>4084</v>
      </c>
      <c r="D31" s="4">
        <v>2415</v>
      </c>
      <c r="E31" s="4">
        <v>2006</v>
      </c>
      <c r="F31" s="4">
        <v>1301</v>
      </c>
      <c r="G31" s="4">
        <v>2026</v>
      </c>
      <c r="H31" s="4">
        <v>1109</v>
      </c>
      <c r="I31" s="4">
        <v>34</v>
      </c>
      <c r="J31" s="4">
        <v>14</v>
      </c>
      <c r="K31" s="4">
        <v>0</v>
      </c>
      <c r="L31" s="4">
        <v>0</v>
      </c>
    </row>
    <row r="32" spans="1:12" ht="15" customHeight="1" thickBot="1" x14ac:dyDescent="0.3">
      <c r="A32" s="18">
        <v>21</v>
      </c>
      <c r="B32" s="18" t="s">
        <v>33</v>
      </c>
      <c r="C32" s="19">
        <v>6</v>
      </c>
      <c r="D32" s="19">
        <v>8.5</v>
      </c>
      <c r="E32" s="19">
        <v>0</v>
      </c>
      <c r="F32" s="19">
        <v>0</v>
      </c>
      <c r="G32" s="19">
        <v>5</v>
      </c>
      <c r="H32" s="19">
        <v>3.5</v>
      </c>
      <c r="I32" s="19">
        <v>0</v>
      </c>
      <c r="J32" s="19">
        <v>0</v>
      </c>
      <c r="K32" s="19">
        <v>0</v>
      </c>
      <c r="L32" s="19">
        <v>0</v>
      </c>
    </row>
    <row r="33" spans="1:12" ht="15" customHeight="1" thickBot="1" x14ac:dyDescent="0.3">
      <c r="A33" s="29"/>
      <c r="B33" s="30" t="s">
        <v>34</v>
      </c>
      <c r="C33" s="31">
        <f>SUM(C12:C32)</f>
        <v>695595</v>
      </c>
      <c r="D33" s="31">
        <f t="shared" ref="D33:L33" si="0">SUM(D12:D32)</f>
        <v>1293884.29</v>
      </c>
      <c r="E33" s="31">
        <f t="shared" si="0"/>
        <v>447736</v>
      </c>
      <c r="F33" s="31">
        <f t="shared" si="0"/>
        <v>562397</v>
      </c>
      <c r="G33" s="31">
        <f t="shared" si="0"/>
        <v>315479</v>
      </c>
      <c r="H33" s="31">
        <f t="shared" si="0"/>
        <v>465038.12000000005</v>
      </c>
      <c r="I33" s="31">
        <f t="shared" si="0"/>
        <v>10305</v>
      </c>
      <c r="J33" s="31">
        <f t="shared" si="0"/>
        <v>2088.34</v>
      </c>
      <c r="K33" s="31">
        <f t="shared" si="0"/>
        <v>39940</v>
      </c>
      <c r="L33" s="32">
        <f t="shared" si="0"/>
        <v>35197.4</v>
      </c>
    </row>
    <row r="34" spans="1:12" ht="15" customHeight="1" x14ac:dyDescent="0.25">
      <c r="A34" s="22">
        <v>22</v>
      </c>
      <c r="B34" s="22" t="s">
        <v>35</v>
      </c>
      <c r="C34" s="23">
        <v>25</v>
      </c>
      <c r="D34" s="23">
        <v>18</v>
      </c>
      <c r="E34" s="23">
        <v>0</v>
      </c>
      <c r="F34" s="23">
        <v>0</v>
      </c>
      <c r="G34" s="23">
        <v>40</v>
      </c>
      <c r="H34" s="23">
        <v>22</v>
      </c>
      <c r="I34" s="23">
        <v>3</v>
      </c>
      <c r="J34" s="23">
        <v>2</v>
      </c>
      <c r="K34" s="23">
        <v>8</v>
      </c>
      <c r="L34" s="23">
        <v>4</v>
      </c>
    </row>
    <row r="35" spans="1:12" ht="15" customHeight="1" x14ac:dyDescent="0.25">
      <c r="A35" s="3">
        <v>23</v>
      </c>
      <c r="B35" s="3" t="s">
        <v>36</v>
      </c>
      <c r="C35" s="4">
        <v>14</v>
      </c>
      <c r="D35" s="4">
        <v>23.6</v>
      </c>
      <c r="E35" s="4">
        <v>0</v>
      </c>
      <c r="F35" s="4">
        <v>0</v>
      </c>
      <c r="G35" s="4">
        <v>12</v>
      </c>
      <c r="H35" s="4">
        <v>23.3</v>
      </c>
      <c r="I35" s="4">
        <v>2</v>
      </c>
      <c r="J35" s="4">
        <v>0.3</v>
      </c>
      <c r="K35" s="4">
        <v>0</v>
      </c>
      <c r="L35" s="4">
        <v>0</v>
      </c>
    </row>
    <row r="36" spans="1:12" ht="15" customHeight="1" x14ac:dyDescent="0.25">
      <c r="A36" s="3">
        <v>24</v>
      </c>
      <c r="B36" s="3" t="s">
        <v>37</v>
      </c>
      <c r="C36" s="4">
        <v>607</v>
      </c>
      <c r="D36" s="4">
        <v>297</v>
      </c>
      <c r="E36" s="4">
        <v>0</v>
      </c>
      <c r="F36" s="4">
        <v>0</v>
      </c>
      <c r="G36" s="4">
        <v>344</v>
      </c>
      <c r="H36" s="4">
        <v>217</v>
      </c>
      <c r="I36" s="4">
        <v>120</v>
      </c>
      <c r="J36" s="4">
        <v>8</v>
      </c>
      <c r="K36" s="4">
        <v>62</v>
      </c>
      <c r="L36" s="4">
        <v>31</v>
      </c>
    </row>
    <row r="37" spans="1:12" ht="15" customHeight="1" x14ac:dyDescent="0.25">
      <c r="A37" s="3">
        <v>25</v>
      </c>
      <c r="B37" s="3" t="s">
        <v>38</v>
      </c>
      <c r="C37" s="4">
        <v>98</v>
      </c>
      <c r="D37" s="4">
        <v>95</v>
      </c>
      <c r="E37" s="4">
        <v>0</v>
      </c>
      <c r="F37" s="4">
        <v>0</v>
      </c>
      <c r="G37" s="4">
        <v>55</v>
      </c>
      <c r="H37" s="4">
        <v>58</v>
      </c>
      <c r="I37" s="4">
        <v>0</v>
      </c>
      <c r="J37" s="4">
        <v>0</v>
      </c>
      <c r="K37" s="4">
        <v>0</v>
      </c>
      <c r="L37" s="4">
        <v>0</v>
      </c>
    </row>
    <row r="38" spans="1:12" ht="15" customHeight="1" x14ac:dyDescent="0.25">
      <c r="A38" s="3">
        <v>26</v>
      </c>
      <c r="B38" s="3" t="s">
        <v>39</v>
      </c>
      <c r="C38" s="4">
        <v>801</v>
      </c>
      <c r="D38" s="4">
        <v>48893000</v>
      </c>
      <c r="E38" s="4">
        <v>0</v>
      </c>
      <c r="F38" s="4">
        <v>0</v>
      </c>
      <c r="G38" s="4">
        <v>375</v>
      </c>
      <c r="H38" s="4">
        <v>36509000</v>
      </c>
      <c r="I38" s="4">
        <v>0</v>
      </c>
      <c r="J38" s="4">
        <v>0</v>
      </c>
      <c r="K38" s="4">
        <v>0</v>
      </c>
      <c r="L38" s="4">
        <v>0</v>
      </c>
    </row>
    <row r="39" spans="1:12" ht="15" customHeight="1" thickBot="1" x14ac:dyDescent="0.3">
      <c r="A39" s="18">
        <v>27</v>
      </c>
      <c r="B39" s="18" t="s">
        <v>40</v>
      </c>
      <c r="C39" s="19">
        <v>75916</v>
      </c>
      <c r="D39" s="19">
        <v>952076</v>
      </c>
      <c r="E39" s="19">
        <v>700429</v>
      </c>
      <c r="F39" s="19">
        <v>1132103</v>
      </c>
      <c r="G39" s="19">
        <v>236426</v>
      </c>
      <c r="H39" s="19">
        <v>160935</v>
      </c>
      <c r="I39" s="19">
        <v>961</v>
      </c>
      <c r="J39" s="19">
        <v>94</v>
      </c>
      <c r="K39" s="19">
        <v>31237</v>
      </c>
      <c r="L39" s="19">
        <v>11767</v>
      </c>
    </row>
    <row r="40" spans="1:12" ht="15" customHeight="1" thickBot="1" x14ac:dyDescent="0.3">
      <c r="A40" s="29"/>
      <c r="B40" s="30" t="s">
        <v>34</v>
      </c>
      <c r="C40" s="31">
        <f>SUM(C34:C39)</f>
        <v>77461</v>
      </c>
      <c r="D40" s="31">
        <f t="shared" ref="D40:L40" si="1">SUM(D34:D39)</f>
        <v>49845509.600000001</v>
      </c>
      <c r="E40" s="31">
        <f t="shared" si="1"/>
        <v>700429</v>
      </c>
      <c r="F40" s="31">
        <f t="shared" si="1"/>
        <v>1132103</v>
      </c>
      <c r="G40" s="31">
        <f t="shared" si="1"/>
        <v>237252</v>
      </c>
      <c r="H40" s="31">
        <f t="shared" si="1"/>
        <v>36670255.299999997</v>
      </c>
      <c r="I40" s="31">
        <f t="shared" si="1"/>
        <v>1086</v>
      </c>
      <c r="J40" s="31">
        <f t="shared" si="1"/>
        <v>104.3</v>
      </c>
      <c r="K40" s="31">
        <f t="shared" si="1"/>
        <v>31307</v>
      </c>
      <c r="L40" s="32">
        <f t="shared" si="1"/>
        <v>11802</v>
      </c>
    </row>
    <row r="41" spans="1:12" ht="15" customHeight="1" x14ac:dyDescent="0.25">
      <c r="A41" s="22">
        <v>28</v>
      </c>
      <c r="B41" s="22" t="s">
        <v>41</v>
      </c>
      <c r="C41" s="23">
        <v>761</v>
      </c>
      <c r="D41" s="23">
        <v>202.94</v>
      </c>
      <c r="E41" s="23">
        <v>15439</v>
      </c>
      <c r="F41" s="23">
        <v>5274.44</v>
      </c>
      <c r="G41" s="23">
        <v>22567</v>
      </c>
      <c r="H41" s="23">
        <v>3601.75</v>
      </c>
      <c r="I41" s="23">
        <v>0</v>
      </c>
      <c r="J41" s="23">
        <v>0</v>
      </c>
      <c r="K41" s="23">
        <v>0</v>
      </c>
      <c r="L41" s="23">
        <v>0</v>
      </c>
    </row>
    <row r="42" spans="1:12" s="16" customFormat="1" ht="15" customHeight="1" x14ac:dyDescent="0.25">
      <c r="A42" s="12">
        <v>29</v>
      </c>
      <c r="B42" s="12" t="s">
        <v>42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</row>
    <row r="43" spans="1:12" s="16" customFormat="1" ht="15" customHeight="1" x14ac:dyDescent="0.25">
      <c r="A43" s="12">
        <v>30</v>
      </c>
      <c r="B43" s="12" t="s">
        <v>43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</row>
    <row r="44" spans="1:12" ht="15" customHeight="1" x14ac:dyDescent="0.25">
      <c r="A44" s="3">
        <v>31</v>
      </c>
      <c r="B44" s="3" t="s">
        <v>44</v>
      </c>
      <c r="C44" s="4">
        <v>39400</v>
      </c>
      <c r="D44" s="4">
        <v>65207</v>
      </c>
      <c r="E44" s="4">
        <v>20940</v>
      </c>
      <c r="F44" s="4">
        <v>41326</v>
      </c>
      <c r="G44" s="4">
        <v>6739</v>
      </c>
      <c r="H44" s="4">
        <v>13998</v>
      </c>
      <c r="I44" s="4">
        <v>0</v>
      </c>
      <c r="J44" s="4">
        <v>0</v>
      </c>
      <c r="K44" s="4">
        <v>0</v>
      </c>
      <c r="L44" s="4">
        <v>0</v>
      </c>
    </row>
    <row r="45" spans="1:12" ht="15" customHeight="1" x14ac:dyDescent="0.25">
      <c r="A45" s="3">
        <v>32</v>
      </c>
      <c r="B45" s="3" t="s">
        <v>45</v>
      </c>
      <c r="C45" s="4">
        <v>42042</v>
      </c>
      <c r="D45" s="4">
        <v>47069.27</v>
      </c>
      <c r="E45" s="4">
        <v>0</v>
      </c>
      <c r="F45" s="4">
        <v>0</v>
      </c>
      <c r="G45" s="4">
        <v>15930</v>
      </c>
      <c r="H45" s="4">
        <v>16372.47</v>
      </c>
      <c r="I45" s="4">
        <v>0</v>
      </c>
      <c r="J45" s="4">
        <v>0</v>
      </c>
      <c r="K45" s="4">
        <v>16</v>
      </c>
      <c r="L45" s="4">
        <v>6</v>
      </c>
    </row>
    <row r="46" spans="1:12" ht="15" customHeight="1" x14ac:dyDescent="0.25">
      <c r="A46" s="3">
        <v>33</v>
      </c>
      <c r="B46" s="3" t="s">
        <v>46</v>
      </c>
      <c r="C46" s="4">
        <v>68611</v>
      </c>
      <c r="D46" s="4">
        <v>35982.839999999997</v>
      </c>
      <c r="E46" s="4">
        <v>8406</v>
      </c>
      <c r="F46" s="4">
        <v>4536</v>
      </c>
      <c r="G46" s="4">
        <v>10931</v>
      </c>
      <c r="H46" s="4">
        <v>4255.43</v>
      </c>
      <c r="I46" s="4">
        <v>0</v>
      </c>
      <c r="J46" s="4">
        <v>0</v>
      </c>
      <c r="K46" s="4">
        <v>0</v>
      </c>
      <c r="L46" s="4">
        <v>0</v>
      </c>
    </row>
    <row r="47" spans="1:12" ht="15" customHeight="1" x14ac:dyDescent="0.25">
      <c r="A47" s="3">
        <v>34</v>
      </c>
      <c r="B47" s="3" t="s">
        <v>47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</row>
    <row r="48" spans="1:12" ht="15" customHeight="1" x14ac:dyDescent="0.25">
      <c r="A48" s="3">
        <v>35</v>
      </c>
      <c r="B48" s="3" t="s">
        <v>48</v>
      </c>
      <c r="C48" s="4">
        <v>66</v>
      </c>
      <c r="D48" s="4">
        <v>478.58</v>
      </c>
      <c r="E48" s="4">
        <v>47</v>
      </c>
      <c r="F48" s="4">
        <v>309.94</v>
      </c>
      <c r="G48" s="4">
        <v>15</v>
      </c>
      <c r="H48" s="4">
        <v>108.73</v>
      </c>
      <c r="I48" s="4">
        <v>0</v>
      </c>
      <c r="J48" s="4">
        <v>0</v>
      </c>
      <c r="K48" s="4">
        <v>0</v>
      </c>
      <c r="L48" s="4">
        <v>0</v>
      </c>
    </row>
    <row r="49" spans="1:12" s="16" customFormat="1" ht="15" customHeight="1" x14ac:dyDescent="0.25">
      <c r="A49" s="12">
        <v>36</v>
      </c>
      <c r="B49" s="12" t="s">
        <v>49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</row>
    <row r="50" spans="1:12" ht="15" customHeight="1" x14ac:dyDescent="0.25">
      <c r="A50" s="3">
        <v>37</v>
      </c>
      <c r="B50" s="3" t="s">
        <v>50</v>
      </c>
      <c r="C50" s="4">
        <v>10</v>
      </c>
      <c r="D50" s="4">
        <v>9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10</v>
      </c>
      <c r="L50" s="4">
        <v>9</v>
      </c>
    </row>
    <row r="51" spans="1:12" s="16" customFormat="1" ht="15" customHeight="1" x14ac:dyDescent="0.25">
      <c r="A51" s="12">
        <v>38</v>
      </c>
      <c r="B51" s="12" t="s">
        <v>51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</row>
    <row r="52" spans="1:12" ht="15" customHeight="1" x14ac:dyDescent="0.25">
      <c r="A52" s="3">
        <v>39</v>
      </c>
      <c r="B52" s="3" t="s">
        <v>52</v>
      </c>
      <c r="C52" s="4">
        <v>119</v>
      </c>
      <c r="D52" s="4">
        <v>108.99</v>
      </c>
      <c r="E52" s="4">
        <v>0</v>
      </c>
      <c r="F52" s="4">
        <v>0</v>
      </c>
      <c r="G52" s="4">
        <v>31</v>
      </c>
      <c r="H52" s="4">
        <v>23.29</v>
      </c>
      <c r="I52" s="4">
        <v>34</v>
      </c>
      <c r="J52" s="4">
        <v>2.5</v>
      </c>
      <c r="K52" s="4">
        <v>54</v>
      </c>
      <c r="L52" s="4">
        <v>83.2</v>
      </c>
    </row>
    <row r="53" spans="1:12" ht="15" customHeight="1" x14ac:dyDescent="0.25">
      <c r="A53" s="3">
        <v>40</v>
      </c>
      <c r="B53" s="3" t="s">
        <v>53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</row>
    <row r="54" spans="1:12" ht="15" customHeight="1" x14ac:dyDescent="0.25">
      <c r="A54" s="3">
        <v>41</v>
      </c>
      <c r="B54" s="3" t="s">
        <v>54</v>
      </c>
      <c r="C54" s="4">
        <v>149772</v>
      </c>
      <c r="D54" s="4">
        <v>16461</v>
      </c>
      <c r="E54" s="4">
        <v>82</v>
      </c>
      <c r="F54" s="4">
        <v>1074</v>
      </c>
      <c r="G54" s="4">
        <v>26838</v>
      </c>
      <c r="H54" s="4">
        <v>2992</v>
      </c>
      <c r="I54" s="4">
        <v>0</v>
      </c>
      <c r="J54" s="4">
        <v>0</v>
      </c>
      <c r="K54" s="4">
        <v>0</v>
      </c>
      <c r="L54" s="4">
        <v>0</v>
      </c>
    </row>
    <row r="55" spans="1:12" ht="15" customHeight="1" x14ac:dyDescent="0.25">
      <c r="A55" s="3">
        <v>42</v>
      </c>
      <c r="B55" s="3" t="s">
        <v>55</v>
      </c>
      <c r="C55" s="4">
        <v>1406</v>
      </c>
      <c r="D55" s="4">
        <v>734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</row>
    <row r="56" spans="1:12" ht="15" customHeight="1" x14ac:dyDescent="0.25">
      <c r="A56" s="3">
        <v>43</v>
      </c>
      <c r="B56" s="3" t="s">
        <v>56</v>
      </c>
      <c r="C56" s="4">
        <v>0</v>
      </c>
      <c r="D56" s="4">
        <v>0</v>
      </c>
      <c r="E56" s="4">
        <v>0</v>
      </c>
      <c r="F56" s="4">
        <v>0</v>
      </c>
      <c r="G56" s="4">
        <v>8</v>
      </c>
      <c r="H56" s="4">
        <v>16.5</v>
      </c>
      <c r="I56" s="4">
        <v>0</v>
      </c>
      <c r="J56" s="4">
        <v>0</v>
      </c>
      <c r="K56" s="4">
        <v>9</v>
      </c>
      <c r="L56" s="4">
        <v>12.66</v>
      </c>
    </row>
    <row r="57" spans="1:12" ht="15" customHeight="1" x14ac:dyDescent="0.25">
      <c r="A57" s="3">
        <v>44</v>
      </c>
      <c r="B57" s="3" t="s">
        <v>57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</row>
    <row r="58" spans="1:12" ht="15" customHeight="1" x14ac:dyDescent="0.25">
      <c r="A58" s="3">
        <v>45</v>
      </c>
      <c r="B58" s="3" t="s">
        <v>58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</row>
    <row r="59" spans="1:12" ht="15" customHeight="1" thickBot="1" x14ac:dyDescent="0.3">
      <c r="A59" s="18">
        <v>46</v>
      </c>
      <c r="B59" s="18" t="s">
        <v>295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</row>
    <row r="60" spans="1:12" ht="15" customHeight="1" thickBot="1" x14ac:dyDescent="0.3">
      <c r="A60" s="29"/>
      <c r="B60" s="30" t="s">
        <v>34</v>
      </c>
      <c r="C60" s="31">
        <f>SUM(C41:C59)</f>
        <v>302187</v>
      </c>
      <c r="D60" s="31">
        <f t="shared" ref="D60:L60" si="2">SUM(D41:D59)</f>
        <v>166253.61999999997</v>
      </c>
      <c r="E60" s="31">
        <f t="shared" si="2"/>
        <v>44914</v>
      </c>
      <c r="F60" s="31">
        <f t="shared" si="2"/>
        <v>52520.380000000005</v>
      </c>
      <c r="G60" s="31">
        <f t="shared" si="2"/>
        <v>83059</v>
      </c>
      <c r="H60" s="31">
        <f t="shared" si="2"/>
        <v>41368.170000000006</v>
      </c>
      <c r="I60" s="31">
        <f t="shared" si="2"/>
        <v>34</v>
      </c>
      <c r="J60" s="31">
        <f t="shared" si="2"/>
        <v>2.5</v>
      </c>
      <c r="K60" s="31">
        <f t="shared" si="2"/>
        <v>89</v>
      </c>
      <c r="L60" s="32">
        <f t="shared" si="2"/>
        <v>110.86</v>
      </c>
    </row>
    <row r="61" spans="1:12" ht="15" customHeight="1" x14ac:dyDescent="0.25">
      <c r="A61" s="22">
        <v>47</v>
      </c>
      <c r="B61" s="22" t="s">
        <v>59</v>
      </c>
      <c r="C61" s="23">
        <v>173330</v>
      </c>
      <c r="D61" s="23">
        <v>84027</v>
      </c>
      <c r="E61" s="23">
        <v>108435</v>
      </c>
      <c r="F61" s="23">
        <v>62109</v>
      </c>
      <c r="G61" s="23">
        <v>52267</v>
      </c>
      <c r="H61" s="23">
        <v>24871</v>
      </c>
      <c r="I61" s="23">
        <v>0</v>
      </c>
      <c r="J61" s="23">
        <v>0</v>
      </c>
      <c r="K61" s="23">
        <v>16052</v>
      </c>
      <c r="L61" s="23">
        <v>4192</v>
      </c>
    </row>
    <row r="62" spans="1:12" ht="15" customHeight="1" x14ac:dyDescent="0.25">
      <c r="A62" s="3">
        <v>48</v>
      </c>
      <c r="B62" s="3" t="s">
        <v>60</v>
      </c>
      <c r="C62" s="4">
        <v>148290</v>
      </c>
      <c r="D62" s="4">
        <v>101332</v>
      </c>
      <c r="E62" s="4">
        <v>73757</v>
      </c>
      <c r="F62" s="4">
        <v>60610</v>
      </c>
      <c r="G62" s="4">
        <v>34681</v>
      </c>
      <c r="H62" s="4">
        <v>20242</v>
      </c>
      <c r="I62" s="4">
        <v>0</v>
      </c>
      <c r="J62" s="4">
        <v>0</v>
      </c>
      <c r="K62" s="4">
        <v>16087</v>
      </c>
      <c r="L62" s="4">
        <v>7085</v>
      </c>
    </row>
    <row r="63" spans="1:12" ht="15" customHeight="1" thickBot="1" x14ac:dyDescent="0.3">
      <c r="A63" s="18">
        <v>49</v>
      </c>
      <c r="B63" s="18" t="s">
        <v>61</v>
      </c>
      <c r="C63" s="19">
        <v>33270</v>
      </c>
      <c r="D63" s="19">
        <v>43502.400000000001</v>
      </c>
      <c r="E63" s="19">
        <v>48393</v>
      </c>
      <c r="F63" s="19">
        <v>53442.75</v>
      </c>
      <c r="G63" s="19">
        <v>66118</v>
      </c>
      <c r="H63" s="19">
        <v>53521.120000000003</v>
      </c>
      <c r="I63" s="19">
        <v>0</v>
      </c>
      <c r="J63" s="19">
        <v>0</v>
      </c>
      <c r="K63" s="19">
        <v>4905</v>
      </c>
      <c r="L63" s="19">
        <v>2402.5</v>
      </c>
    </row>
    <row r="64" spans="1:12" ht="15" customHeight="1" thickBot="1" x14ac:dyDescent="0.3">
      <c r="A64" s="29"/>
      <c r="B64" s="30" t="s">
        <v>34</v>
      </c>
      <c r="C64" s="31">
        <f>SUM(C61:C63)</f>
        <v>354890</v>
      </c>
      <c r="D64" s="31">
        <f t="shared" ref="D64:L64" si="3">SUM(D61:D63)</f>
        <v>228861.4</v>
      </c>
      <c r="E64" s="31">
        <f t="shared" si="3"/>
        <v>230585</v>
      </c>
      <c r="F64" s="31">
        <f t="shared" si="3"/>
        <v>176161.75</v>
      </c>
      <c r="G64" s="31">
        <f t="shared" si="3"/>
        <v>153066</v>
      </c>
      <c r="H64" s="31">
        <f t="shared" si="3"/>
        <v>98634.12</v>
      </c>
      <c r="I64" s="31">
        <f t="shared" si="3"/>
        <v>0</v>
      </c>
      <c r="J64" s="31">
        <f t="shared" si="3"/>
        <v>0</v>
      </c>
      <c r="K64" s="31">
        <f t="shared" si="3"/>
        <v>37044</v>
      </c>
      <c r="L64" s="32">
        <f t="shared" si="3"/>
        <v>13679.5</v>
      </c>
    </row>
    <row r="65" spans="1:12" s="16" customFormat="1" ht="15" customHeight="1" x14ac:dyDescent="0.25">
      <c r="A65" s="82">
        <v>50</v>
      </c>
      <c r="B65" s="82" t="s">
        <v>62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</row>
    <row r="66" spans="1:12" s="16" customFormat="1" ht="15" customHeight="1" thickBot="1" x14ac:dyDescent="0.3">
      <c r="A66" s="84">
        <v>51</v>
      </c>
      <c r="B66" s="84" t="s">
        <v>63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</row>
    <row r="67" spans="1:12" ht="15" customHeight="1" thickBot="1" x14ac:dyDescent="0.3">
      <c r="A67" s="29"/>
      <c r="B67" s="30" t="s">
        <v>34</v>
      </c>
      <c r="C67" s="31">
        <f>SUM(C65:C66)</f>
        <v>0</v>
      </c>
      <c r="D67" s="31">
        <f t="shared" ref="D67:L67" si="4">SUM(D65:D66)</f>
        <v>0</v>
      </c>
      <c r="E67" s="31">
        <f t="shared" si="4"/>
        <v>0</v>
      </c>
      <c r="F67" s="31">
        <f t="shared" si="4"/>
        <v>0</v>
      </c>
      <c r="G67" s="31">
        <f t="shared" si="4"/>
        <v>0</v>
      </c>
      <c r="H67" s="31">
        <f t="shared" si="4"/>
        <v>0</v>
      </c>
      <c r="I67" s="31">
        <f t="shared" si="4"/>
        <v>0</v>
      </c>
      <c r="J67" s="31">
        <f t="shared" si="4"/>
        <v>0</v>
      </c>
      <c r="K67" s="31">
        <f t="shared" si="4"/>
        <v>0</v>
      </c>
      <c r="L67" s="32">
        <f t="shared" si="4"/>
        <v>0</v>
      </c>
    </row>
    <row r="68" spans="1:12" ht="15" customHeight="1" thickBot="1" x14ac:dyDescent="0.3">
      <c r="A68" s="276" t="s">
        <v>11</v>
      </c>
      <c r="B68" s="277"/>
      <c r="C68" s="25">
        <f>C67+C64+C60+C40+C33</f>
        <v>1430133</v>
      </c>
      <c r="D68" s="25">
        <f t="shared" ref="D68:L68" si="5">D67+D64+D60+D40+D33</f>
        <v>51534508.910000004</v>
      </c>
      <c r="E68" s="25">
        <f t="shared" si="5"/>
        <v>1423664</v>
      </c>
      <c r="F68" s="25">
        <f t="shared" si="5"/>
        <v>1923182.13</v>
      </c>
      <c r="G68" s="25">
        <f t="shared" si="5"/>
        <v>788856</v>
      </c>
      <c r="H68" s="25">
        <f t="shared" si="5"/>
        <v>37275295.709999993</v>
      </c>
      <c r="I68" s="25">
        <f t="shared" si="5"/>
        <v>11425</v>
      </c>
      <c r="J68" s="25">
        <f t="shared" si="5"/>
        <v>2195.1400000000003</v>
      </c>
      <c r="K68" s="25">
        <f t="shared" si="5"/>
        <v>108380</v>
      </c>
      <c r="L68" s="26">
        <f t="shared" si="5"/>
        <v>60789.760000000002</v>
      </c>
    </row>
  </sheetData>
  <mergeCells count="16">
    <mergeCell ref="A1:L1"/>
    <mergeCell ref="A2:L2"/>
    <mergeCell ref="A4:L4"/>
    <mergeCell ref="A5:L5"/>
    <mergeCell ref="A68:B68"/>
    <mergeCell ref="AC6:AP6"/>
    <mergeCell ref="A8:A10"/>
    <mergeCell ref="B8:B10"/>
    <mergeCell ref="C8:D9"/>
    <mergeCell ref="E8:L8"/>
    <mergeCell ref="E9:F9"/>
    <mergeCell ref="G9:H9"/>
    <mergeCell ref="I9:J9"/>
    <mergeCell ref="K9:L9"/>
    <mergeCell ref="O6:AB6"/>
    <mergeCell ref="A6:L6"/>
  </mergeCells>
  <pageMargins left="0.7" right="0.7" top="0.75" bottom="0.75" header="0.3" footer="0.3"/>
  <pageSetup scale="64" orientation="portrait" r:id="rId1"/>
  <colBreaks count="1" manualBreakCount="1">
    <brk id="12" max="1048575" man="1"/>
  </colBreaks>
  <drawing r:id="rId2"/>
  <legacyDrawing r:id="rId3"/>
  <controls>
    <mc:AlternateContent xmlns:mc="http://schemas.openxmlformats.org/markup-compatibility/2006">
      <mc:Choice Requires="x14">
        <control shapeId="7169" r:id="rId4" name="Control 1">
          <controlPr defaultSize="0" autoPict="0" r:id="rId5">
            <anchor moveWithCells="1">
              <from>
                <xdr:col>29</xdr:col>
                <xdr:colOff>457200</xdr:colOff>
                <xdr:row>5</xdr:row>
                <xdr:rowOff>0</xdr:rowOff>
              </from>
              <to>
                <xdr:col>30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7169" r:id="rId4" name="Control 1"/>
      </mc:Fallback>
    </mc:AlternateContent>
    <mc:AlternateContent xmlns:mc="http://schemas.openxmlformats.org/markup-compatibility/2006">
      <mc:Choice Requires="x14">
        <control shapeId="7170" r:id="rId6" name="Control 2">
          <controlPr defaultSize="0" autoPict="0" r:id="rId5">
            <anchor moveWithCells="1">
              <from>
                <xdr:col>29</xdr:col>
                <xdr:colOff>457200</xdr:colOff>
                <xdr:row>39</xdr:row>
                <xdr:rowOff>104775</xdr:rowOff>
              </from>
              <to>
                <xdr:col>30</xdr:col>
                <xdr:colOff>76200</xdr:colOff>
                <xdr:row>40</xdr:row>
                <xdr:rowOff>142875</xdr:rowOff>
              </to>
            </anchor>
          </controlPr>
        </control>
      </mc:Choice>
      <mc:Fallback>
        <control shapeId="7170" r:id="rId6" name="Control 2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P67"/>
  <sheetViews>
    <sheetView view="pageBreakPreview" zoomScale="60" workbookViewId="0">
      <pane ySplit="9" topLeftCell="A10" activePane="bottomLeft" state="frozen"/>
      <selection pane="bottomLeft" activeCell="O12" sqref="O12"/>
    </sheetView>
  </sheetViews>
  <sheetFormatPr defaultRowHeight="15" x14ac:dyDescent="0.25"/>
  <cols>
    <col min="2" max="2" width="26.7109375" customWidth="1"/>
    <col min="10" max="10" width="9.5703125" customWidth="1"/>
    <col min="11" max="11" width="6" bestFit="1" customWidth="1"/>
    <col min="12" max="12" width="10.140625" bestFit="1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7"/>
      <c r="N1" s="7"/>
    </row>
    <row r="2" spans="1:42" ht="15" customHeight="1" thickBot="1" x14ac:dyDescent="0.3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7"/>
      <c r="N2" s="7"/>
    </row>
    <row r="3" spans="1:42" ht="15.75" thickBot="1" x14ac:dyDescent="0.3">
      <c r="A3" s="1"/>
      <c r="L3" s="17" t="s">
        <v>305</v>
      </c>
    </row>
    <row r="4" spans="1:42" ht="15" customHeight="1" x14ac:dyDescent="0.25">
      <c r="A4" s="288" t="s">
        <v>113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8"/>
      <c r="N4" s="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9"/>
      <c r="N5" s="9"/>
    </row>
    <row r="6" spans="1:42" ht="15" customHeight="1" x14ac:dyDescent="0.25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7"/>
      <c r="N6" s="7"/>
      <c r="O6" s="279" t="s">
        <v>5</v>
      </c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8" spans="1:42" ht="45" customHeight="1" x14ac:dyDescent="0.25">
      <c r="A8" s="283" t="s">
        <v>6</v>
      </c>
      <c r="B8" s="283" t="s">
        <v>7</v>
      </c>
      <c r="C8" s="285" t="s">
        <v>114</v>
      </c>
      <c r="D8" s="287"/>
      <c r="E8" s="285" t="s">
        <v>115</v>
      </c>
      <c r="F8" s="287"/>
      <c r="G8" s="285" t="s">
        <v>116</v>
      </c>
      <c r="H8" s="287"/>
      <c r="I8" s="285" t="s">
        <v>117</v>
      </c>
      <c r="J8" s="287"/>
      <c r="K8" s="285" t="s">
        <v>118</v>
      </c>
      <c r="L8" s="287"/>
    </row>
    <row r="9" spans="1:42" ht="30" x14ac:dyDescent="0.25">
      <c r="A9" s="284"/>
      <c r="B9" s="284"/>
      <c r="C9" s="2" t="s">
        <v>112</v>
      </c>
      <c r="D9" s="2" t="s">
        <v>95</v>
      </c>
      <c r="E9" s="2" t="s">
        <v>112</v>
      </c>
      <c r="F9" s="2" t="s">
        <v>95</v>
      </c>
      <c r="G9" s="2" t="s">
        <v>112</v>
      </c>
      <c r="H9" s="2" t="s">
        <v>95</v>
      </c>
      <c r="I9" s="2" t="s">
        <v>112</v>
      </c>
      <c r="J9" s="2" t="s">
        <v>95</v>
      </c>
      <c r="K9" s="2" t="s">
        <v>112</v>
      </c>
      <c r="L9" s="2" t="s">
        <v>95</v>
      </c>
    </row>
    <row r="10" spans="1:42" x14ac:dyDescent="0.25">
      <c r="A10" s="5"/>
      <c r="L10" s="6"/>
    </row>
    <row r="11" spans="1:42" ht="15" customHeight="1" x14ac:dyDescent="0.25">
      <c r="A11" s="3">
        <v>1</v>
      </c>
      <c r="B11" s="3" t="s">
        <v>13</v>
      </c>
      <c r="C11" s="4">
        <v>688</v>
      </c>
      <c r="D11" s="4">
        <v>194</v>
      </c>
      <c r="E11" s="4">
        <v>2567</v>
      </c>
      <c r="F11" s="4">
        <v>1984</v>
      </c>
      <c r="G11" s="4">
        <v>1115</v>
      </c>
      <c r="H11" s="4">
        <v>1120</v>
      </c>
      <c r="I11" s="4">
        <v>0</v>
      </c>
      <c r="J11" s="4">
        <v>0</v>
      </c>
      <c r="K11" s="4">
        <v>207</v>
      </c>
      <c r="L11" s="4">
        <v>257</v>
      </c>
    </row>
    <row r="12" spans="1:42" s="16" customFormat="1" ht="15" customHeight="1" x14ac:dyDescent="0.25">
      <c r="A12" s="12">
        <v>2</v>
      </c>
      <c r="B12" s="12" t="s">
        <v>14</v>
      </c>
      <c r="C12" s="14">
        <v>0</v>
      </c>
      <c r="D12" s="14">
        <v>0</v>
      </c>
      <c r="E12" s="14">
        <v>4</v>
      </c>
      <c r="F12" s="14">
        <v>5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</row>
    <row r="13" spans="1:42" ht="15" customHeight="1" x14ac:dyDescent="0.25">
      <c r="A13" s="3">
        <v>3</v>
      </c>
      <c r="B13" s="3" t="s">
        <v>15</v>
      </c>
      <c r="C13" s="4">
        <v>47</v>
      </c>
      <c r="D13" s="4">
        <v>6</v>
      </c>
      <c r="E13" s="4">
        <v>1856</v>
      </c>
      <c r="F13" s="4">
        <v>710.23</v>
      </c>
      <c r="G13" s="4">
        <v>477</v>
      </c>
      <c r="H13" s="4">
        <v>828.71</v>
      </c>
      <c r="I13" s="4">
        <v>0</v>
      </c>
      <c r="J13" s="4">
        <v>0</v>
      </c>
      <c r="K13" s="4">
        <v>0</v>
      </c>
      <c r="L13" s="4">
        <v>0</v>
      </c>
    </row>
    <row r="14" spans="1:42" ht="15" customHeight="1" x14ac:dyDescent="0.25">
      <c r="A14" s="3">
        <v>4</v>
      </c>
      <c r="B14" s="3" t="s">
        <v>16</v>
      </c>
      <c r="C14" s="4">
        <v>7224</v>
      </c>
      <c r="D14" s="4">
        <v>14559</v>
      </c>
      <c r="E14" s="4">
        <v>6842</v>
      </c>
      <c r="F14" s="4">
        <v>4446</v>
      </c>
      <c r="G14" s="4">
        <v>3300</v>
      </c>
      <c r="H14" s="4">
        <v>7828</v>
      </c>
      <c r="I14" s="4">
        <v>117</v>
      </c>
      <c r="J14" s="4">
        <v>86</v>
      </c>
      <c r="K14" s="4">
        <v>1154</v>
      </c>
      <c r="L14" s="4">
        <v>20263</v>
      </c>
    </row>
    <row r="15" spans="1:42" ht="15" customHeight="1" x14ac:dyDescent="0.25">
      <c r="A15" s="3">
        <v>5</v>
      </c>
      <c r="B15" s="3" t="s">
        <v>17</v>
      </c>
      <c r="C15" s="4">
        <v>805</v>
      </c>
      <c r="D15" s="4">
        <v>482.02</v>
      </c>
      <c r="E15" s="4">
        <v>10</v>
      </c>
      <c r="F15" s="4">
        <v>1.5</v>
      </c>
      <c r="G15" s="4">
        <v>1139</v>
      </c>
      <c r="H15" s="4">
        <v>462.95</v>
      </c>
      <c r="I15" s="4">
        <v>28</v>
      </c>
      <c r="J15" s="4">
        <v>8.26</v>
      </c>
      <c r="K15" s="4">
        <v>342</v>
      </c>
      <c r="L15" s="4">
        <v>1275</v>
      </c>
    </row>
    <row r="16" spans="1:42" ht="15" customHeight="1" x14ac:dyDescent="0.25">
      <c r="A16" s="3">
        <v>6</v>
      </c>
      <c r="B16" s="3" t="s">
        <v>18</v>
      </c>
      <c r="C16" s="4">
        <v>657</v>
      </c>
      <c r="D16" s="4">
        <v>1177</v>
      </c>
      <c r="E16" s="4">
        <v>1266</v>
      </c>
      <c r="F16" s="4">
        <v>971.79</v>
      </c>
      <c r="G16" s="4">
        <v>520</v>
      </c>
      <c r="H16" s="4">
        <v>415</v>
      </c>
      <c r="I16" s="4">
        <v>4</v>
      </c>
      <c r="J16" s="4">
        <v>5.93</v>
      </c>
      <c r="K16" s="4">
        <v>12</v>
      </c>
      <c r="L16" s="4">
        <v>6</v>
      </c>
    </row>
    <row r="17" spans="1:12" ht="15" customHeight="1" x14ac:dyDescent="0.25">
      <c r="A17" s="3">
        <v>7</v>
      </c>
      <c r="B17" s="3" t="s">
        <v>19</v>
      </c>
      <c r="C17" s="4">
        <v>30263</v>
      </c>
      <c r="D17" s="4">
        <v>40168</v>
      </c>
      <c r="E17" s="4">
        <v>11387</v>
      </c>
      <c r="F17" s="4">
        <v>3495</v>
      </c>
      <c r="G17" s="4">
        <v>8551</v>
      </c>
      <c r="H17" s="4">
        <v>4987</v>
      </c>
      <c r="I17" s="4">
        <v>2012</v>
      </c>
      <c r="J17" s="4">
        <v>635</v>
      </c>
      <c r="K17" s="4">
        <v>4258</v>
      </c>
      <c r="L17" s="4">
        <v>1487</v>
      </c>
    </row>
    <row r="18" spans="1:12" ht="15" customHeight="1" x14ac:dyDescent="0.25">
      <c r="A18" s="3">
        <v>8</v>
      </c>
      <c r="B18" s="3" t="s">
        <v>20</v>
      </c>
      <c r="C18" s="4">
        <v>228</v>
      </c>
      <c r="D18" s="4">
        <v>1014</v>
      </c>
      <c r="E18" s="4">
        <v>344</v>
      </c>
      <c r="F18" s="4">
        <v>208</v>
      </c>
      <c r="G18" s="4">
        <v>7</v>
      </c>
      <c r="H18" s="4">
        <v>8</v>
      </c>
      <c r="I18" s="4">
        <v>0</v>
      </c>
      <c r="J18" s="4">
        <v>0</v>
      </c>
      <c r="K18" s="4">
        <v>31</v>
      </c>
      <c r="L18" s="4">
        <v>5</v>
      </c>
    </row>
    <row r="19" spans="1:12" ht="15" customHeight="1" x14ac:dyDescent="0.25">
      <c r="A19" s="3">
        <v>9</v>
      </c>
      <c r="B19" s="3" t="s">
        <v>21</v>
      </c>
      <c r="C19" s="4">
        <v>47</v>
      </c>
      <c r="D19" s="4">
        <v>2</v>
      </c>
      <c r="E19" s="4">
        <v>1555</v>
      </c>
      <c r="F19" s="4">
        <v>418</v>
      </c>
      <c r="G19" s="4">
        <v>67</v>
      </c>
      <c r="H19" s="4">
        <v>66</v>
      </c>
      <c r="I19" s="4">
        <v>100</v>
      </c>
      <c r="J19" s="4">
        <v>9</v>
      </c>
      <c r="K19" s="4">
        <v>288</v>
      </c>
      <c r="L19" s="4">
        <v>79</v>
      </c>
    </row>
    <row r="20" spans="1:12" ht="15" customHeight="1" x14ac:dyDescent="0.25">
      <c r="A20" s="3">
        <v>10</v>
      </c>
      <c r="B20" s="3" t="s">
        <v>22</v>
      </c>
      <c r="C20" s="4">
        <v>8</v>
      </c>
      <c r="D20" s="4">
        <v>2</v>
      </c>
      <c r="E20" s="4">
        <v>292</v>
      </c>
      <c r="F20" s="4">
        <v>129</v>
      </c>
      <c r="G20" s="4">
        <v>134</v>
      </c>
      <c r="H20" s="4">
        <v>273</v>
      </c>
      <c r="I20" s="4">
        <v>0</v>
      </c>
      <c r="J20" s="4">
        <v>0</v>
      </c>
      <c r="K20" s="4">
        <v>10</v>
      </c>
      <c r="L20" s="4">
        <v>6.56</v>
      </c>
    </row>
    <row r="21" spans="1:12" s="16" customFormat="1" ht="15" customHeight="1" x14ac:dyDescent="0.25">
      <c r="A21" s="12">
        <v>11</v>
      </c>
      <c r="B21" s="12" t="s">
        <v>23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64</v>
      </c>
      <c r="L21" s="14">
        <v>34</v>
      </c>
    </row>
    <row r="22" spans="1:12" ht="15" customHeight="1" x14ac:dyDescent="0.25">
      <c r="A22" s="3">
        <v>12</v>
      </c>
      <c r="B22" s="3" t="s">
        <v>24</v>
      </c>
      <c r="C22" s="4">
        <v>0</v>
      </c>
      <c r="D22" s="4">
        <v>0</v>
      </c>
      <c r="E22" s="4">
        <v>210</v>
      </c>
      <c r="F22" s="4">
        <v>132.57</v>
      </c>
      <c r="G22" s="4">
        <v>1</v>
      </c>
      <c r="H22" s="4">
        <v>0.4</v>
      </c>
      <c r="I22" s="4">
        <v>0</v>
      </c>
      <c r="J22" s="4">
        <v>0</v>
      </c>
      <c r="K22" s="4">
        <v>33</v>
      </c>
      <c r="L22" s="4">
        <v>17.23</v>
      </c>
    </row>
    <row r="23" spans="1:12" ht="15" customHeight="1" x14ac:dyDescent="0.25">
      <c r="A23" s="3">
        <v>13</v>
      </c>
      <c r="B23" s="3" t="s">
        <v>25</v>
      </c>
      <c r="C23" s="4">
        <v>5</v>
      </c>
      <c r="D23" s="4">
        <v>2.91</v>
      </c>
      <c r="E23" s="4">
        <v>1425</v>
      </c>
      <c r="F23" s="4">
        <v>381</v>
      </c>
      <c r="G23" s="4">
        <v>61</v>
      </c>
      <c r="H23" s="4">
        <v>62</v>
      </c>
      <c r="I23" s="4">
        <v>5</v>
      </c>
      <c r="J23" s="4">
        <v>0.5</v>
      </c>
      <c r="K23" s="4">
        <v>265</v>
      </c>
      <c r="L23" s="4">
        <v>139</v>
      </c>
    </row>
    <row r="24" spans="1:12" ht="15" customHeight="1" x14ac:dyDescent="0.25">
      <c r="A24" s="3">
        <v>14</v>
      </c>
      <c r="B24" s="3" t="s">
        <v>26</v>
      </c>
      <c r="C24" s="4">
        <v>0</v>
      </c>
      <c r="D24" s="4">
        <v>325</v>
      </c>
      <c r="E24" s="4">
        <v>0</v>
      </c>
      <c r="F24" s="4">
        <v>78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112</v>
      </c>
    </row>
    <row r="25" spans="1:12" ht="15" customHeight="1" x14ac:dyDescent="0.25">
      <c r="A25" s="3">
        <v>15</v>
      </c>
      <c r="B25" s="3" t="s">
        <v>27</v>
      </c>
      <c r="C25" s="4">
        <v>400</v>
      </c>
      <c r="D25" s="4">
        <v>249</v>
      </c>
      <c r="E25" s="4">
        <v>2997</v>
      </c>
      <c r="F25" s="4">
        <v>1885</v>
      </c>
      <c r="G25" s="4">
        <v>1525</v>
      </c>
      <c r="H25" s="4">
        <v>1797</v>
      </c>
      <c r="I25" s="4">
        <v>75</v>
      </c>
      <c r="J25" s="4">
        <v>32</v>
      </c>
      <c r="K25" s="4">
        <v>912</v>
      </c>
      <c r="L25" s="4">
        <v>395</v>
      </c>
    </row>
    <row r="26" spans="1:12" ht="15" customHeight="1" x14ac:dyDescent="0.25">
      <c r="A26" s="3">
        <v>16</v>
      </c>
      <c r="B26" s="3" t="s">
        <v>28</v>
      </c>
      <c r="C26" s="4">
        <v>2215</v>
      </c>
      <c r="D26" s="4">
        <v>104</v>
      </c>
      <c r="E26" s="4">
        <v>397</v>
      </c>
      <c r="F26" s="4">
        <v>196</v>
      </c>
      <c r="G26" s="4">
        <v>309</v>
      </c>
      <c r="H26" s="4">
        <v>298</v>
      </c>
      <c r="I26" s="4">
        <v>24</v>
      </c>
      <c r="J26" s="4">
        <v>10</v>
      </c>
      <c r="K26" s="4">
        <v>45</v>
      </c>
      <c r="L26" s="4">
        <v>110</v>
      </c>
    </row>
    <row r="27" spans="1:12" ht="15" customHeight="1" x14ac:dyDescent="0.25">
      <c r="A27" s="3">
        <v>17</v>
      </c>
      <c r="B27" s="3" t="s">
        <v>29</v>
      </c>
      <c r="C27" s="4">
        <v>9916</v>
      </c>
      <c r="D27" s="4">
        <v>3376</v>
      </c>
      <c r="E27" s="4">
        <v>4324</v>
      </c>
      <c r="F27" s="4">
        <v>1823</v>
      </c>
      <c r="G27" s="4">
        <v>1626</v>
      </c>
      <c r="H27" s="4">
        <v>4421</v>
      </c>
      <c r="I27" s="4">
        <v>1311</v>
      </c>
      <c r="J27" s="4">
        <v>533</v>
      </c>
      <c r="K27" s="4">
        <v>2309</v>
      </c>
      <c r="L27" s="4">
        <v>1104</v>
      </c>
    </row>
    <row r="28" spans="1:12" ht="15" customHeight="1" x14ac:dyDescent="0.25">
      <c r="A28" s="3">
        <v>18</v>
      </c>
      <c r="B28" s="3" t="s">
        <v>30</v>
      </c>
      <c r="C28" s="4">
        <v>1038</v>
      </c>
      <c r="D28" s="4">
        <v>247.79</v>
      </c>
      <c r="E28" s="4">
        <v>3848</v>
      </c>
      <c r="F28" s="4">
        <v>1059.6400000000001</v>
      </c>
      <c r="G28" s="4">
        <v>4581</v>
      </c>
      <c r="H28" s="4">
        <v>3326.54</v>
      </c>
      <c r="I28" s="4">
        <v>870</v>
      </c>
      <c r="J28" s="4">
        <v>187.92</v>
      </c>
      <c r="K28" s="4">
        <v>136</v>
      </c>
      <c r="L28" s="4">
        <v>29.14</v>
      </c>
    </row>
    <row r="29" spans="1:12" ht="15" customHeight="1" x14ac:dyDescent="0.25">
      <c r="A29" s="3">
        <v>19</v>
      </c>
      <c r="B29" s="3" t="s">
        <v>31</v>
      </c>
      <c r="C29" s="4">
        <v>0</v>
      </c>
      <c r="D29" s="4">
        <v>0</v>
      </c>
      <c r="E29" s="4">
        <v>188</v>
      </c>
      <c r="F29" s="4">
        <v>77.31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</row>
    <row r="30" spans="1:12" ht="15" customHeight="1" x14ac:dyDescent="0.25">
      <c r="A30" s="3">
        <v>20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14</v>
      </c>
      <c r="H30" s="4">
        <v>56</v>
      </c>
      <c r="I30" s="4">
        <v>0</v>
      </c>
      <c r="J30" s="4">
        <v>0</v>
      </c>
      <c r="K30" s="4">
        <v>0</v>
      </c>
      <c r="L30" s="4">
        <v>0</v>
      </c>
    </row>
    <row r="31" spans="1:12" ht="15" customHeight="1" thickBot="1" x14ac:dyDescent="0.3">
      <c r="A31" s="3">
        <v>21</v>
      </c>
      <c r="B31" s="3" t="s">
        <v>33</v>
      </c>
      <c r="C31" s="4">
        <v>0</v>
      </c>
      <c r="D31" s="4">
        <v>0</v>
      </c>
      <c r="E31" s="4">
        <v>0</v>
      </c>
      <c r="F31" s="4">
        <v>0</v>
      </c>
      <c r="G31" s="4">
        <v>1</v>
      </c>
      <c r="H31" s="4">
        <v>5</v>
      </c>
      <c r="I31" s="4">
        <v>0</v>
      </c>
      <c r="J31" s="4">
        <v>0</v>
      </c>
      <c r="K31" s="4">
        <v>0</v>
      </c>
      <c r="L31" s="4">
        <v>0</v>
      </c>
    </row>
    <row r="32" spans="1:12" ht="15" customHeight="1" thickBot="1" x14ac:dyDescent="0.3">
      <c r="A32" s="29"/>
      <c r="B32" s="30" t="s">
        <v>34</v>
      </c>
      <c r="C32" s="31">
        <f>SUM(C11:C31)</f>
        <v>53541</v>
      </c>
      <c r="D32" s="31">
        <f t="shared" ref="D32:L32" si="0">SUM(D11:D31)</f>
        <v>61908.720000000008</v>
      </c>
      <c r="E32" s="31">
        <f t="shared" si="0"/>
        <v>39512</v>
      </c>
      <c r="F32" s="31">
        <f t="shared" si="0"/>
        <v>18001.04</v>
      </c>
      <c r="G32" s="31">
        <f t="shared" si="0"/>
        <v>23428</v>
      </c>
      <c r="H32" s="31">
        <f t="shared" si="0"/>
        <v>25954.6</v>
      </c>
      <c r="I32" s="31">
        <f t="shared" si="0"/>
        <v>4546</v>
      </c>
      <c r="J32" s="31">
        <f t="shared" si="0"/>
        <v>1507.6100000000001</v>
      </c>
      <c r="K32" s="31">
        <f t="shared" si="0"/>
        <v>10066</v>
      </c>
      <c r="L32" s="32">
        <f t="shared" si="0"/>
        <v>25318.93</v>
      </c>
    </row>
    <row r="33" spans="1:12" ht="15" customHeight="1" x14ac:dyDescent="0.25">
      <c r="A33" s="3">
        <v>22</v>
      </c>
      <c r="B33" s="3" t="s">
        <v>35</v>
      </c>
      <c r="C33" s="4">
        <v>0</v>
      </c>
      <c r="D33" s="4">
        <v>0</v>
      </c>
      <c r="E33" s="4">
        <v>8</v>
      </c>
      <c r="F33" s="4">
        <v>13</v>
      </c>
      <c r="G33" s="4">
        <v>0</v>
      </c>
      <c r="H33" s="4">
        <v>0</v>
      </c>
      <c r="I33" s="4">
        <v>0</v>
      </c>
      <c r="J33" s="4">
        <v>0</v>
      </c>
      <c r="K33" s="4">
        <v>10</v>
      </c>
      <c r="L33" s="4">
        <v>7</v>
      </c>
    </row>
    <row r="34" spans="1:12" ht="15" customHeight="1" x14ac:dyDescent="0.25">
      <c r="A34" s="3">
        <v>23</v>
      </c>
      <c r="B34" s="3" t="s">
        <v>36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</row>
    <row r="35" spans="1:12" ht="15" customHeight="1" x14ac:dyDescent="0.25">
      <c r="A35" s="3">
        <v>24</v>
      </c>
      <c r="B35" s="3" t="s">
        <v>37</v>
      </c>
      <c r="C35" s="4">
        <v>0</v>
      </c>
      <c r="D35" s="4">
        <v>0</v>
      </c>
      <c r="E35" s="4">
        <v>16</v>
      </c>
      <c r="F35" s="4">
        <v>18</v>
      </c>
      <c r="G35" s="4">
        <v>29</v>
      </c>
      <c r="H35" s="4">
        <v>6</v>
      </c>
      <c r="I35" s="4">
        <v>67</v>
      </c>
      <c r="J35" s="4">
        <v>21</v>
      </c>
      <c r="K35" s="4">
        <v>43</v>
      </c>
      <c r="L35" s="4">
        <v>8</v>
      </c>
    </row>
    <row r="36" spans="1:12" ht="15" customHeight="1" x14ac:dyDescent="0.25">
      <c r="A36" s="3">
        <v>25</v>
      </c>
      <c r="B36" s="3" t="s">
        <v>38</v>
      </c>
      <c r="C36" s="4">
        <v>0</v>
      </c>
      <c r="D36" s="4">
        <v>0</v>
      </c>
      <c r="E36" s="4">
        <v>11</v>
      </c>
      <c r="F36" s="4">
        <v>15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</row>
    <row r="37" spans="1:12" ht="15" customHeight="1" x14ac:dyDescent="0.25">
      <c r="A37" s="3">
        <v>26</v>
      </c>
      <c r="B37" s="3" t="s">
        <v>39</v>
      </c>
      <c r="C37" s="4">
        <v>39</v>
      </c>
      <c r="D37" s="4">
        <v>11</v>
      </c>
      <c r="E37" s="4">
        <v>270</v>
      </c>
      <c r="F37" s="4">
        <v>76</v>
      </c>
      <c r="G37" s="4">
        <v>3</v>
      </c>
      <c r="H37" s="4">
        <v>3</v>
      </c>
      <c r="I37" s="4">
        <v>6</v>
      </c>
      <c r="J37" s="4">
        <v>1</v>
      </c>
      <c r="K37" s="4">
        <v>143</v>
      </c>
      <c r="L37" s="4">
        <v>73</v>
      </c>
    </row>
    <row r="38" spans="1:12" ht="15" customHeight="1" thickBot="1" x14ac:dyDescent="0.3">
      <c r="A38" s="3">
        <v>27</v>
      </c>
      <c r="B38" s="3" t="s">
        <v>40</v>
      </c>
      <c r="C38" s="4">
        <v>40212</v>
      </c>
      <c r="D38" s="4">
        <v>7510</v>
      </c>
      <c r="E38" s="4">
        <v>21883</v>
      </c>
      <c r="F38" s="4">
        <v>6054</v>
      </c>
      <c r="G38" s="4">
        <v>4515</v>
      </c>
      <c r="H38" s="4">
        <v>3237</v>
      </c>
      <c r="I38" s="4">
        <v>570</v>
      </c>
      <c r="J38" s="4">
        <v>41</v>
      </c>
      <c r="K38" s="4">
        <v>295</v>
      </c>
      <c r="L38" s="4">
        <v>58</v>
      </c>
    </row>
    <row r="39" spans="1:12" ht="15" customHeight="1" thickBot="1" x14ac:dyDescent="0.3">
      <c r="A39" s="29"/>
      <c r="B39" s="30" t="s">
        <v>34</v>
      </c>
      <c r="C39" s="31">
        <f>SUM(C33:C38)</f>
        <v>40251</v>
      </c>
      <c r="D39" s="31">
        <f t="shared" ref="D39:L39" si="1">SUM(D33:D38)</f>
        <v>7521</v>
      </c>
      <c r="E39" s="31">
        <f t="shared" si="1"/>
        <v>22188</v>
      </c>
      <c r="F39" s="31">
        <f t="shared" si="1"/>
        <v>6176</v>
      </c>
      <c r="G39" s="31">
        <f t="shared" si="1"/>
        <v>4547</v>
      </c>
      <c r="H39" s="31">
        <f t="shared" si="1"/>
        <v>3246</v>
      </c>
      <c r="I39" s="31">
        <f t="shared" si="1"/>
        <v>643</v>
      </c>
      <c r="J39" s="31">
        <f t="shared" si="1"/>
        <v>63</v>
      </c>
      <c r="K39" s="31">
        <f t="shared" si="1"/>
        <v>491</v>
      </c>
      <c r="L39" s="32">
        <f t="shared" si="1"/>
        <v>146</v>
      </c>
    </row>
    <row r="40" spans="1:12" ht="15" customHeight="1" x14ac:dyDescent="0.25">
      <c r="A40" s="3">
        <v>28</v>
      </c>
      <c r="B40" s="3" t="s">
        <v>41</v>
      </c>
      <c r="C40" s="4">
        <v>0</v>
      </c>
      <c r="D40" s="4">
        <v>0</v>
      </c>
      <c r="E40" s="4">
        <v>88</v>
      </c>
      <c r="F40" s="4">
        <v>26.67</v>
      </c>
      <c r="G40" s="4">
        <v>43</v>
      </c>
      <c r="H40" s="4">
        <v>6.84</v>
      </c>
      <c r="I40" s="4">
        <v>0</v>
      </c>
      <c r="J40" s="4">
        <v>0</v>
      </c>
      <c r="K40" s="4">
        <v>0</v>
      </c>
      <c r="L40" s="4">
        <v>0</v>
      </c>
    </row>
    <row r="41" spans="1:12" ht="15" customHeight="1" x14ac:dyDescent="0.25">
      <c r="A41" s="3">
        <v>29</v>
      </c>
      <c r="B41" s="3" t="s">
        <v>42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</row>
    <row r="42" spans="1:12" ht="15" customHeight="1" x14ac:dyDescent="0.25">
      <c r="A42" s="3">
        <v>30</v>
      </c>
      <c r="B42" s="3" t="s">
        <v>43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</row>
    <row r="43" spans="1:12" ht="15" customHeight="1" x14ac:dyDescent="0.25">
      <c r="A43" s="3">
        <v>31</v>
      </c>
      <c r="B43" s="3" t="s">
        <v>44</v>
      </c>
      <c r="C43" s="4">
        <v>0</v>
      </c>
      <c r="D43" s="4">
        <v>0</v>
      </c>
      <c r="E43" s="4">
        <v>72</v>
      </c>
      <c r="F43" s="4">
        <v>16</v>
      </c>
      <c r="G43" s="4">
        <v>10337</v>
      </c>
      <c r="H43" s="4">
        <v>9581</v>
      </c>
      <c r="I43" s="4">
        <v>0</v>
      </c>
      <c r="J43" s="4">
        <v>0</v>
      </c>
      <c r="K43" s="4">
        <v>0</v>
      </c>
      <c r="L43" s="4">
        <v>0</v>
      </c>
    </row>
    <row r="44" spans="1:12" ht="15" customHeight="1" x14ac:dyDescent="0.25">
      <c r="A44" s="3">
        <v>32</v>
      </c>
      <c r="B44" s="3" t="s">
        <v>45</v>
      </c>
      <c r="C44" s="4">
        <v>0</v>
      </c>
      <c r="D44" s="4">
        <v>0</v>
      </c>
      <c r="E44" s="4">
        <v>199</v>
      </c>
      <c r="F44" s="4">
        <v>57</v>
      </c>
      <c r="G44" s="4">
        <v>6341</v>
      </c>
      <c r="H44" s="4">
        <v>3884.61</v>
      </c>
      <c r="I44" s="4">
        <v>0</v>
      </c>
      <c r="J44" s="4">
        <v>0</v>
      </c>
      <c r="K44" s="4">
        <v>0</v>
      </c>
      <c r="L44" s="4">
        <v>0</v>
      </c>
    </row>
    <row r="45" spans="1:12" ht="15" customHeight="1" x14ac:dyDescent="0.25">
      <c r="A45" s="3">
        <v>33</v>
      </c>
      <c r="B45" s="3" t="s">
        <v>46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</row>
    <row r="46" spans="1:12" ht="15" customHeight="1" x14ac:dyDescent="0.25">
      <c r="A46" s="3">
        <v>34</v>
      </c>
      <c r="B46" s="3" t="s">
        <v>47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</row>
    <row r="47" spans="1:12" ht="15" customHeight="1" x14ac:dyDescent="0.25">
      <c r="A47" s="3">
        <v>35</v>
      </c>
      <c r="B47" s="3" t="s">
        <v>48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</row>
    <row r="48" spans="1:12" ht="15" customHeight="1" x14ac:dyDescent="0.25">
      <c r="A48" s="3">
        <v>36</v>
      </c>
      <c r="B48" s="3" t="s">
        <v>49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</row>
    <row r="49" spans="1:12" ht="15" customHeight="1" x14ac:dyDescent="0.25">
      <c r="A49" s="3">
        <v>37</v>
      </c>
      <c r="B49" s="3" t="s">
        <v>50</v>
      </c>
      <c r="C49" s="4">
        <v>0</v>
      </c>
      <c r="D49" s="4">
        <v>0</v>
      </c>
      <c r="E49" s="4">
        <v>10</v>
      </c>
      <c r="F49" s="4">
        <v>9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</row>
    <row r="50" spans="1:12" ht="15" customHeight="1" x14ac:dyDescent="0.25">
      <c r="A50" s="3">
        <v>38</v>
      </c>
      <c r="B50" s="3" t="s">
        <v>51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</row>
    <row r="51" spans="1:12" ht="15" customHeight="1" x14ac:dyDescent="0.25">
      <c r="A51" s="3">
        <v>39</v>
      </c>
      <c r="B51" s="3" t="s">
        <v>52</v>
      </c>
      <c r="C51" s="4">
        <v>0</v>
      </c>
      <c r="D51" s="4">
        <v>0</v>
      </c>
      <c r="E51" s="4">
        <v>34</v>
      </c>
      <c r="F51" s="4">
        <v>6.84</v>
      </c>
      <c r="G51" s="4">
        <v>0</v>
      </c>
      <c r="H51" s="4">
        <v>0</v>
      </c>
      <c r="I51" s="4">
        <v>0</v>
      </c>
      <c r="J51" s="4">
        <v>0</v>
      </c>
      <c r="K51" s="4">
        <v>11</v>
      </c>
      <c r="L51" s="4">
        <v>4.37</v>
      </c>
    </row>
    <row r="52" spans="1:12" ht="15" customHeight="1" x14ac:dyDescent="0.25">
      <c r="A52" s="3">
        <v>40</v>
      </c>
      <c r="B52" s="3" t="s">
        <v>53</v>
      </c>
      <c r="C52" s="4">
        <v>0</v>
      </c>
      <c r="D52" s="4">
        <v>0</v>
      </c>
      <c r="E52" s="4">
        <v>0</v>
      </c>
      <c r="F52" s="4">
        <v>1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</row>
    <row r="53" spans="1:12" ht="15" customHeight="1" x14ac:dyDescent="0.25">
      <c r="A53" s="3">
        <v>41</v>
      </c>
      <c r="B53" s="3" t="s">
        <v>54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</row>
    <row r="54" spans="1:12" ht="15" customHeight="1" x14ac:dyDescent="0.25">
      <c r="A54" s="3">
        <v>42</v>
      </c>
      <c r="B54" s="3" t="s">
        <v>55</v>
      </c>
      <c r="C54" s="4">
        <v>0</v>
      </c>
      <c r="D54" s="4">
        <v>0</v>
      </c>
      <c r="E54" s="4">
        <v>0</v>
      </c>
      <c r="F54" s="4">
        <v>0</v>
      </c>
      <c r="G54" s="4">
        <v>1406</v>
      </c>
      <c r="H54" s="4">
        <v>734</v>
      </c>
      <c r="I54" s="4">
        <v>0</v>
      </c>
      <c r="J54" s="4">
        <v>0</v>
      </c>
      <c r="K54" s="4">
        <v>0</v>
      </c>
      <c r="L54" s="4">
        <v>0</v>
      </c>
    </row>
    <row r="55" spans="1:12" ht="15" customHeight="1" x14ac:dyDescent="0.25">
      <c r="A55" s="3">
        <v>43</v>
      </c>
      <c r="B55" s="3" t="s">
        <v>56</v>
      </c>
      <c r="C55" s="4">
        <v>0</v>
      </c>
      <c r="D55" s="4">
        <v>0</v>
      </c>
      <c r="E55" s="4">
        <v>14</v>
      </c>
      <c r="F55" s="4">
        <v>16.66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</row>
    <row r="56" spans="1:12" ht="15" customHeight="1" x14ac:dyDescent="0.25">
      <c r="A56" s="3">
        <v>44</v>
      </c>
      <c r="B56" s="3" t="s">
        <v>57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</row>
    <row r="57" spans="1:12" ht="15" customHeight="1" x14ac:dyDescent="0.25">
      <c r="A57" s="3">
        <v>45</v>
      </c>
      <c r="B57" s="3" t="s">
        <v>58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</row>
    <row r="58" spans="1:12" ht="15" customHeight="1" thickBot="1" x14ac:dyDescent="0.3">
      <c r="A58" s="3">
        <v>46</v>
      </c>
      <c r="B58" s="18" t="s">
        <v>295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</row>
    <row r="59" spans="1:12" ht="15" customHeight="1" thickBot="1" x14ac:dyDescent="0.3">
      <c r="A59" s="29"/>
      <c r="B59" s="30" t="s">
        <v>34</v>
      </c>
      <c r="C59" s="31">
        <f>SUM(C40:C58)</f>
        <v>0</v>
      </c>
      <c r="D59" s="31">
        <f t="shared" ref="D59:L59" si="2">SUM(D40:D58)</f>
        <v>0</v>
      </c>
      <c r="E59" s="31">
        <f t="shared" si="2"/>
        <v>417</v>
      </c>
      <c r="F59" s="31">
        <f t="shared" si="2"/>
        <v>133.17000000000002</v>
      </c>
      <c r="G59" s="31">
        <f t="shared" si="2"/>
        <v>18127</v>
      </c>
      <c r="H59" s="31">
        <f t="shared" si="2"/>
        <v>14206.45</v>
      </c>
      <c r="I59" s="31">
        <f t="shared" si="2"/>
        <v>0</v>
      </c>
      <c r="J59" s="31">
        <f t="shared" si="2"/>
        <v>0</v>
      </c>
      <c r="K59" s="31">
        <f t="shared" si="2"/>
        <v>11</v>
      </c>
      <c r="L59" s="32">
        <f t="shared" si="2"/>
        <v>4.37</v>
      </c>
    </row>
    <row r="60" spans="1:12" ht="15" customHeight="1" x14ac:dyDescent="0.25">
      <c r="A60" s="3">
        <v>47</v>
      </c>
      <c r="B60" s="3" t="s">
        <v>59</v>
      </c>
      <c r="C60" s="4">
        <v>6203</v>
      </c>
      <c r="D60" s="4">
        <v>1144</v>
      </c>
      <c r="E60" s="4">
        <v>1851</v>
      </c>
      <c r="F60" s="4">
        <v>694</v>
      </c>
      <c r="G60" s="4">
        <v>10112</v>
      </c>
      <c r="H60" s="4">
        <v>3488</v>
      </c>
      <c r="I60" s="4">
        <v>1196</v>
      </c>
      <c r="J60" s="4">
        <v>120</v>
      </c>
      <c r="K60" s="4">
        <v>1746</v>
      </c>
      <c r="L60" s="4">
        <v>506</v>
      </c>
    </row>
    <row r="61" spans="1:12" ht="15" customHeight="1" x14ac:dyDescent="0.25">
      <c r="A61" s="3">
        <v>48</v>
      </c>
      <c r="B61" s="3" t="s">
        <v>60</v>
      </c>
      <c r="C61" s="4">
        <v>4711</v>
      </c>
      <c r="D61" s="4">
        <v>2447</v>
      </c>
      <c r="E61" s="4">
        <v>443</v>
      </c>
      <c r="F61" s="4">
        <v>718</v>
      </c>
      <c r="G61" s="4">
        <v>10814</v>
      </c>
      <c r="H61" s="4">
        <v>3605</v>
      </c>
      <c r="I61" s="4">
        <v>0</v>
      </c>
      <c r="J61" s="4">
        <v>0</v>
      </c>
      <c r="K61" s="4">
        <v>2810</v>
      </c>
      <c r="L61" s="4">
        <v>2046</v>
      </c>
    </row>
    <row r="62" spans="1:12" ht="15" customHeight="1" thickBot="1" x14ac:dyDescent="0.3">
      <c r="A62" s="3">
        <v>49</v>
      </c>
      <c r="B62" s="3" t="s">
        <v>61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</row>
    <row r="63" spans="1:12" ht="15" customHeight="1" thickBot="1" x14ac:dyDescent="0.3">
      <c r="A63" s="29"/>
      <c r="B63" s="30" t="s">
        <v>34</v>
      </c>
      <c r="C63" s="31">
        <f>SUM(C60:C62)</f>
        <v>10914</v>
      </c>
      <c r="D63" s="31">
        <f t="shared" ref="D63:L63" si="3">SUM(D60:D62)</f>
        <v>3591</v>
      </c>
      <c r="E63" s="31">
        <f t="shared" si="3"/>
        <v>2294</v>
      </c>
      <c r="F63" s="31">
        <f t="shared" si="3"/>
        <v>1412</v>
      </c>
      <c r="G63" s="31">
        <f t="shared" si="3"/>
        <v>20926</v>
      </c>
      <c r="H63" s="31">
        <f t="shared" si="3"/>
        <v>7093</v>
      </c>
      <c r="I63" s="31">
        <f t="shared" si="3"/>
        <v>1196</v>
      </c>
      <c r="J63" s="31">
        <f t="shared" si="3"/>
        <v>120</v>
      </c>
      <c r="K63" s="31">
        <f t="shared" si="3"/>
        <v>4556</v>
      </c>
      <c r="L63" s="32">
        <f t="shared" si="3"/>
        <v>2552</v>
      </c>
    </row>
    <row r="64" spans="1:12" s="16" customFormat="1" ht="15" customHeight="1" x14ac:dyDescent="0.25">
      <c r="A64" s="12">
        <v>50</v>
      </c>
      <c r="B64" s="12" t="s">
        <v>62</v>
      </c>
      <c r="C64" s="14">
        <v>0</v>
      </c>
      <c r="D64" s="14">
        <v>0</v>
      </c>
      <c r="E64" s="14">
        <v>0</v>
      </c>
      <c r="F64" s="14">
        <v>0</v>
      </c>
      <c r="G64" s="14">
        <v>580</v>
      </c>
      <c r="H64" s="14">
        <v>464</v>
      </c>
      <c r="I64" s="14">
        <v>0</v>
      </c>
      <c r="J64" s="14">
        <v>0</v>
      </c>
      <c r="K64" s="14">
        <v>0</v>
      </c>
      <c r="L64" s="14">
        <v>0</v>
      </c>
    </row>
    <row r="65" spans="1:12" s="16" customFormat="1" ht="15" customHeight="1" thickBot="1" x14ac:dyDescent="0.3">
      <c r="A65" s="12">
        <v>51</v>
      </c>
      <c r="B65" s="12" t="s">
        <v>63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</row>
    <row r="66" spans="1:12" ht="15" customHeight="1" thickBot="1" x14ac:dyDescent="0.3">
      <c r="A66" s="29"/>
      <c r="B66" s="30" t="s">
        <v>34</v>
      </c>
      <c r="C66" s="31">
        <f>SUM(C64:C65)</f>
        <v>0</v>
      </c>
      <c r="D66" s="31">
        <f t="shared" ref="D66:L66" si="4">SUM(D64:D65)</f>
        <v>0</v>
      </c>
      <c r="E66" s="31">
        <f t="shared" si="4"/>
        <v>0</v>
      </c>
      <c r="F66" s="31">
        <f t="shared" si="4"/>
        <v>0</v>
      </c>
      <c r="G66" s="31">
        <f t="shared" si="4"/>
        <v>580</v>
      </c>
      <c r="H66" s="31">
        <f t="shared" si="4"/>
        <v>464</v>
      </c>
      <c r="I66" s="31">
        <f t="shared" si="4"/>
        <v>0</v>
      </c>
      <c r="J66" s="31">
        <f t="shared" si="4"/>
        <v>0</v>
      </c>
      <c r="K66" s="31">
        <f t="shared" si="4"/>
        <v>0</v>
      </c>
      <c r="L66" s="32">
        <f t="shared" si="4"/>
        <v>0</v>
      </c>
    </row>
    <row r="67" spans="1:12" ht="15" customHeight="1" thickBot="1" x14ac:dyDescent="0.3">
      <c r="A67" s="276" t="s">
        <v>11</v>
      </c>
      <c r="B67" s="277"/>
      <c r="C67" s="25">
        <f>C66+C63+C59+C39+C32</f>
        <v>104706</v>
      </c>
      <c r="D67" s="25">
        <f t="shared" ref="D67:L67" si="5">D66+D63+D59+D39+D32</f>
        <v>73020.72</v>
      </c>
      <c r="E67" s="25">
        <f t="shared" si="5"/>
        <v>64411</v>
      </c>
      <c r="F67" s="25">
        <f t="shared" si="5"/>
        <v>25722.21</v>
      </c>
      <c r="G67" s="25">
        <f t="shared" si="5"/>
        <v>67608</v>
      </c>
      <c r="H67" s="25">
        <f t="shared" si="5"/>
        <v>50964.05</v>
      </c>
      <c r="I67" s="25">
        <f t="shared" si="5"/>
        <v>6385</v>
      </c>
      <c r="J67" s="25">
        <f t="shared" si="5"/>
        <v>1690.6100000000001</v>
      </c>
      <c r="K67" s="25">
        <f t="shared" si="5"/>
        <v>15124</v>
      </c>
      <c r="L67" s="26">
        <f t="shared" si="5"/>
        <v>28021.3</v>
      </c>
    </row>
  </sheetData>
  <mergeCells count="15">
    <mergeCell ref="A1:L1"/>
    <mergeCell ref="A2:L2"/>
    <mergeCell ref="A4:L4"/>
    <mergeCell ref="A5:L5"/>
    <mergeCell ref="A67:B67"/>
    <mergeCell ref="AC6:AP6"/>
    <mergeCell ref="A8:A9"/>
    <mergeCell ref="B8:B9"/>
    <mergeCell ref="C8:D8"/>
    <mergeCell ref="E8:F8"/>
    <mergeCell ref="G8:H8"/>
    <mergeCell ref="I8:J8"/>
    <mergeCell ref="K8:L8"/>
    <mergeCell ref="O6:AB6"/>
    <mergeCell ref="A6:L6"/>
  </mergeCells>
  <pageMargins left="0.7" right="0.7" top="0.75" bottom="0.75" header="0.3" footer="0.3"/>
  <pageSetup scale="67" orientation="portrait" r:id="rId1"/>
  <colBreaks count="1" manualBreakCount="1">
    <brk id="12" max="1048575" man="1"/>
  </colBreaks>
  <drawing r:id="rId2"/>
  <legacyDrawing r:id="rId3"/>
  <controls>
    <mc:AlternateContent xmlns:mc="http://schemas.openxmlformats.org/markup-compatibility/2006">
      <mc:Choice Requires="x14">
        <control shapeId="8193" r:id="rId4" name="Control 1">
          <controlPr defaultSize="0" autoPict="0" r:id="rId5">
            <anchor moveWithCells="1">
              <from>
                <xdr:col>30</xdr:col>
                <xdr:colOff>228600</xdr:colOff>
                <xdr:row>4</xdr:row>
                <xdr:rowOff>104775</xdr:rowOff>
              </from>
              <to>
                <xdr:col>30</xdr:col>
                <xdr:colOff>457200</xdr:colOff>
                <xdr:row>5</xdr:row>
                <xdr:rowOff>142875</xdr:rowOff>
              </to>
            </anchor>
          </controlPr>
        </control>
      </mc:Choice>
      <mc:Fallback>
        <control shapeId="8193" r:id="rId4" name="Control 1"/>
      </mc:Fallback>
    </mc:AlternateContent>
    <mc:AlternateContent xmlns:mc="http://schemas.openxmlformats.org/markup-compatibility/2006">
      <mc:Choice Requires="x14">
        <control shapeId="8194" r:id="rId6" name="Control 2">
          <controlPr defaultSize="0" autoPict="0" r:id="rId5">
            <anchor moveWithCells="1">
              <from>
                <xdr:col>30</xdr:col>
                <xdr:colOff>228600</xdr:colOff>
                <xdr:row>38</xdr:row>
                <xdr:rowOff>104775</xdr:rowOff>
              </from>
              <to>
                <xdr:col>30</xdr:col>
                <xdr:colOff>457200</xdr:colOff>
                <xdr:row>39</xdr:row>
                <xdr:rowOff>142875</xdr:rowOff>
              </to>
            </anchor>
          </controlPr>
        </control>
      </mc:Choice>
      <mc:Fallback>
        <control shapeId="8194" r:id="rId6" name="Control 2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P67"/>
  <sheetViews>
    <sheetView workbookViewId="0">
      <pane ySplit="9" topLeftCell="A61" activePane="bottomLeft" state="frozen"/>
      <selection pane="bottomLeft" activeCell="D43" sqref="D43"/>
    </sheetView>
  </sheetViews>
  <sheetFormatPr defaultRowHeight="15" x14ac:dyDescent="0.25"/>
  <cols>
    <col min="1" max="1" width="4.5703125" customWidth="1"/>
    <col min="2" max="2" width="30.28515625" customWidth="1"/>
  </cols>
  <sheetData>
    <row r="1" spans="1:42" ht="15" customHeight="1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</row>
    <row r="2" spans="1:42" ht="15" customHeight="1" thickBot="1" x14ac:dyDescent="0.3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</row>
    <row r="3" spans="1:42" ht="15.75" thickBot="1" x14ac:dyDescent="0.3">
      <c r="A3" s="1"/>
      <c r="R3" s="17" t="s">
        <v>306</v>
      </c>
    </row>
    <row r="4" spans="1:42" ht="15" customHeight="1" x14ac:dyDescent="0.25">
      <c r="A4" s="288" t="s">
        <v>119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</row>
    <row r="5" spans="1:42" ht="15" customHeight="1" x14ac:dyDescent="0.25">
      <c r="A5" s="282" t="s">
        <v>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</row>
    <row r="6" spans="1:42" ht="15" customHeight="1" x14ac:dyDescent="0.25">
      <c r="A6" s="279" t="s">
        <v>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7"/>
      <c r="T6" s="7"/>
      <c r="U6" s="7"/>
      <c r="V6" s="7"/>
      <c r="W6" s="7"/>
      <c r="X6" s="7"/>
      <c r="Y6" s="7"/>
      <c r="Z6" s="7"/>
      <c r="AA6" s="7"/>
      <c r="AB6" s="7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</row>
    <row r="8" spans="1:42" ht="15" customHeight="1" x14ac:dyDescent="0.25">
      <c r="A8" s="283" t="s">
        <v>6</v>
      </c>
      <c r="B8" s="283" t="s">
        <v>7</v>
      </c>
      <c r="C8" s="285" t="s">
        <v>120</v>
      </c>
      <c r="D8" s="286"/>
      <c r="E8" s="286"/>
      <c r="F8" s="287"/>
      <c r="G8" s="285" t="s">
        <v>93</v>
      </c>
      <c r="H8" s="286"/>
      <c r="I8" s="286"/>
      <c r="J8" s="287"/>
      <c r="K8" s="285" t="s">
        <v>94</v>
      </c>
      <c r="L8" s="286"/>
      <c r="M8" s="286"/>
      <c r="N8" s="287"/>
      <c r="O8" s="285" t="s">
        <v>121</v>
      </c>
      <c r="P8" s="286"/>
      <c r="Q8" s="286"/>
      <c r="R8" s="287"/>
    </row>
    <row r="9" spans="1:42" x14ac:dyDescent="0.25">
      <c r="A9" s="284"/>
      <c r="B9" s="284"/>
      <c r="C9" s="2" t="s">
        <v>122</v>
      </c>
      <c r="D9" s="2" t="s">
        <v>123</v>
      </c>
      <c r="E9" s="2" t="s">
        <v>124</v>
      </c>
      <c r="F9" s="2" t="s">
        <v>11</v>
      </c>
      <c r="G9" s="2" t="s">
        <v>122</v>
      </c>
      <c r="H9" s="2" t="s">
        <v>123</v>
      </c>
      <c r="I9" s="2" t="s">
        <v>124</v>
      </c>
      <c r="J9" s="2" t="s">
        <v>11</v>
      </c>
      <c r="K9" s="2" t="s">
        <v>122</v>
      </c>
      <c r="L9" s="2" t="s">
        <v>123</v>
      </c>
      <c r="M9" s="2" t="s">
        <v>124</v>
      </c>
      <c r="N9" s="2" t="s">
        <v>11</v>
      </c>
      <c r="O9" s="2" t="s">
        <v>122</v>
      </c>
      <c r="P9" s="2" t="s">
        <v>123</v>
      </c>
      <c r="Q9" s="2" t="s">
        <v>124</v>
      </c>
      <c r="R9" s="2" t="s">
        <v>11</v>
      </c>
    </row>
    <row r="10" spans="1:42" x14ac:dyDescent="0.25">
      <c r="A10" s="5"/>
      <c r="R10" s="6"/>
    </row>
    <row r="11" spans="1:42" ht="15" customHeight="1" x14ac:dyDescent="0.25">
      <c r="A11" s="3">
        <v>1</v>
      </c>
      <c r="B11" s="3" t="s">
        <v>13</v>
      </c>
      <c r="C11" s="4">
        <v>5905</v>
      </c>
      <c r="D11" s="4">
        <v>16785</v>
      </c>
      <c r="E11" s="4">
        <v>1261</v>
      </c>
      <c r="F11" s="27">
        <f>C11+D11+E11</f>
        <v>23951</v>
      </c>
      <c r="G11" s="4">
        <v>2298</v>
      </c>
      <c r="H11" s="4">
        <v>2992</v>
      </c>
      <c r="I11" s="4">
        <v>352</v>
      </c>
      <c r="J11" s="27">
        <f>G11+H11+I11</f>
        <v>5642</v>
      </c>
      <c r="K11" s="4">
        <v>950</v>
      </c>
      <c r="L11" s="4">
        <v>1944</v>
      </c>
      <c r="M11" s="4">
        <v>183</v>
      </c>
      <c r="N11" s="27">
        <f>K11+L11+M11</f>
        <v>3077</v>
      </c>
      <c r="O11" s="4">
        <v>1</v>
      </c>
      <c r="P11" s="4">
        <v>2</v>
      </c>
      <c r="Q11" s="4">
        <v>2</v>
      </c>
      <c r="R11" s="27">
        <f>O11+P11+Q11</f>
        <v>5</v>
      </c>
    </row>
    <row r="12" spans="1:42" ht="15" customHeight="1" x14ac:dyDescent="0.25">
      <c r="A12" s="3">
        <v>2</v>
      </c>
      <c r="B12" s="3" t="s">
        <v>14</v>
      </c>
      <c r="C12" s="4">
        <v>0</v>
      </c>
      <c r="D12" s="4">
        <v>0</v>
      </c>
      <c r="E12" s="4">
        <v>0</v>
      </c>
      <c r="F12" s="27">
        <f t="shared" ref="F12:F65" si="0">C12+D12+E12</f>
        <v>0</v>
      </c>
      <c r="G12" s="4">
        <v>67</v>
      </c>
      <c r="H12" s="4">
        <v>1435</v>
      </c>
      <c r="I12" s="4">
        <v>0</v>
      </c>
      <c r="J12" s="27">
        <f t="shared" ref="J12:J65" si="1">G12+H12+I12</f>
        <v>1502</v>
      </c>
      <c r="K12" s="4">
        <v>185</v>
      </c>
      <c r="L12" s="4">
        <v>80</v>
      </c>
      <c r="M12" s="4">
        <v>0</v>
      </c>
      <c r="N12" s="27">
        <f t="shared" ref="N12:N65" si="2">K12+L12+M12</f>
        <v>265</v>
      </c>
      <c r="O12" s="4">
        <v>0</v>
      </c>
      <c r="P12" s="4">
        <v>0</v>
      </c>
      <c r="Q12" s="4">
        <v>0</v>
      </c>
      <c r="R12" s="27">
        <f t="shared" ref="R12:R65" si="3">O12+P12+Q12</f>
        <v>0</v>
      </c>
    </row>
    <row r="13" spans="1:42" ht="15" customHeight="1" x14ac:dyDescent="0.25">
      <c r="A13" s="3">
        <v>3</v>
      </c>
      <c r="B13" s="3" t="s">
        <v>15</v>
      </c>
      <c r="C13" s="4">
        <v>1208</v>
      </c>
      <c r="D13" s="4">
        <v>3555.71</v>
      </c>
      <c r="E13" s="4">
        <v>4139</v>
      </c>
      <c r="F13" s="27">
        <f t="shared" si="0"/>
        <v>8902.7099999999991</v>
      </c>
      <c r="G13" s="4">
        <v>513</v>
      </c>
      <c r="H13" s="4">
        <v>9049.3799999999992</v>
      </c>
      <c r="I13" s="4">
        <v>1248</v>
      </c>
      <c r="J13" s="27">
        <f t="shared" si="1"/>
        <v>10810.38</v>
      </c>
      <c r="K13" s="4">
        <v>258</v>
      </c>
      <c r="L13" s="4">
        <v>422.08</v>
      </c>
      <c r="M13" s="4">
        <v>735</v>
      </c>
      <c r="N13" s="27">
        <f t="shared" si="2"/>
        <v>1415.08</v>
      </c>
      <c r="O13" s="4">
        <v>0</v>
      </c>
      <c r="P13" s="4">
        <v>0</v>
      </c>
      <c r="Q13" s="4">
        <v>0</v>
      </c>
      <c r="R13" s="27">
        <f t="shared" si="3"/>
        <v>0</v>
      </c>
    </row>
    <row r="14" spans="1:42" ht="15" customHeight="1" x14ac:dyDescent="0.25">
      <c r="A14" s="3">
        <v>4</v>
      </c>
      <c r="B14" s="3" t="s">
        <v>16</v>
      </c>
      <c r="C14" s="4">
        <v>7397</v>
      </c>
      <c r="D14" s="4">
        <v>9796</v>
      </c>
      <c r="E14" s="4">
        <v>1521</v>
      </c>
      <c r="F14" s="27">
        <f t="shared" si="0"/>
        <v>18714</v>
      </c>
      <c r="G14" s="4">
        <v>4666</v>
      </c>
      <c r="H14" s="4">
        <v>6040</v>
      </c>
      <c r="I14" s="4">
        <v>799</v>
      </c>
      <c r="J14" s="27">
        <f t="shared" si="1"/>
        <v>11505</v>
      </c>
      <c r="K14" s="4">
        <v>1183</v>
      </c>
      <c r="L14" s="4">
        <v>1589</v>
      </c>
      <c r="M14" s="4">
        <v>136</v>
      </c>
      <c r="N14" s="27">
        <f t="shared" si="2"/>
        <v>2908</v>
      </c>
      <c r="O14" s="4">
        <v>0</v>
      </c>
      <c r="P14" s="4">
        <v>0</v>
      </c>
      <c r="Q14" s="4">
        <v>0</v>
      </c>
      <c r="R14" s="27">
        <f t="shared" si="3"/>
        <v>0</v>
      </c>
    </row>
    <row r="15" spans="1:42" ht="15" customHeight="1" x14ac:dyDescent="0.25">
      <c r="A15" s="3">
        <v>5</v>
      </c>
      <c r="B15" s="3" t="s">
        <v>17</v>
      </c>
      <c r="C15" s="4">
        <v>1375.66</v>
      </c>
      <c r="D15" s="4">
        <v>1573.61</v>
      </c>
      <c r="E15" s="4">
        <v>712.04</v>
      </c>
      <c r="F15" s="27">
        <f t="shared" si="0"/>
        <v>3661.31</v>
      </c>
      <c r="G15" s="4">
        <v>4506.1799999999994</v>
      </c>
      <c r="H15" s="4">
        <v>1538.7600000000002</v>
      </c>
      <c r="I15" s="4">
        <v>1398.26</v>
      </c>
      <c r="J15" s="27">
        <f t="shared" si="1"/>
        <v>7443.2</v>
      </c>
      <c r="K15" s="4">
        <v>552.58999999999992</v>
      </c>
      <c r="L15" s="4">
        <v>193.72</v>
      </c>
      <c r="M15" s="4">
        <v>194.66000000000003</v>
      </c>
      <c r="N15" s="27">
        <f t="shared" si="2"/>
        <v>940.97</v>
      </c>
      <c r="O15" s="4">
        <v>97.6</v>
      </c>
      <c r="P15" s="4">
        <v>97.34</v>
      </c>
      <c r="Q15" s="4">
        <v>128.87</v>
      </c>
      <c r="R15" s="27">
        <f t="shared" si="3"/>
        <v>323.81</v>
      </c>
    </row>
    <row r="16" spans="1:42" ht="15" customHeight="1" x14ac:dyDescent="0.25">
      <c r="A16" s="3">
        <v>6</v>
      </c>
      <c r="B16" s="3" t="s">
        <v>18</v>
      </c>
      <c r="C16" s="4">
        <v>2530</v>
      </c>
      <c r="D16" s="4">
        <v>1396.43</v>
      </c>
      <c r="E16" s="4">
        <v>159</v>
      </c>
      <c r="F16" s="27">
        <f t="shared" si="0"/>
        <v>4085.4300000000003</v>
      </c>
      <c r="G16" s="4">
        <v>1827</v>
      </c>
      <c r="H16" s="4">
        <v>1661</v>
      </c>
      <c r="I16" s="4">
        <v>592</v>
      </c>
      <c r="J16" s="27">
        <f t="shared" si="1"/>
        <v>4080</v>
      </c>
      <c r="K16" s="4">
        <v>459</v>
      </c>
      <c r="L16" s="4">
        <v>395</v>
      </c>
      <c r="M16" s="4">
        <v>26</v>
      </c>
      <c r="N16" s="27">
        <f t="shared" si="2"/>
        <v>880</v>
      </c>
      <c r="O16" s="4">
        <v>0</v>
      </c>
      <c r="P16" s="4">
        <v>0</v>
      </c>
      <c r="Q16" s="4">
        <v>0</v>
      </c>
      <c r="R16" s="27">
        <f t="shared" si="3"/>
        <v>0</v>
      </c>
    </row>
    <row r="17" spans="1:18" ht="15" customHeight="1" x14ac:dyDescent="0.25">
      <c r="A17" s="3">
        <v>7</v>
      </c>
      <c r="B17" s="3" t="s">
        <v>19</v>
      </c>
      <c r="C17" s="4">
        <v>951</v>
      </c>
      <c r="D17" s="4">
        <v>17694.849999999999</v>
      </c>
      <c r="E17" s="4">
        <v>1250</v>
      </c>
      <c r="F17" s="27">
        <f t="shared" si="0"/>
        <v>19895.849999999999</v>
      </c>
      <c r="G17" s="4">
        <v>2624</v>
      </c>
      <c r="H17" s="4">
        <v>8573.2999999999993</v>
      </c>
      <c r="I17" s="4">
        <v>1560</v>
      </c>
      <c r="J17" s="27">
        <f t="shared" si="1"/>
        <v>12757.3</v>
      </c>
      <c r="K17" s="4">
        <v>1931</v>
      </c>
      <c r="L17" s="4">
        <v>2630.74</v>
      </c>
      <c r="M17" s="4">
        <v>1299</v>
      </c>
      <c r="N17" s="27">
        <f t="shared" si="2"/>
        <v>5860.74</v>
      </c>
      <c r="O17" s="4">
        <v>0</v>
      </c>
      <c r="P17" s="4">
        <v>0</v>
      </c>
      <c r="Q17" s="4">
        <v>0</v>
      </c>
      <c r="R17" s="27">
        <f t="shared" si="3"/>
        <v>0</v>
      </c>
    </row>
    <row r="18" spans="1:18" ht="15" customHeight="1" x14ac:dyDescent="0.25">
      <c r="A18" s="3">
        <v>8</v>
      </c>
      <c r="B18" s="3" t="s">
        <v>20</v>
      </c>
      <c r="C18" s="4">
        <v>66</v>
      </c>
      <c r="D18" s="4">
        <v>116</v>
      </c>
      <c r="E18" s="4">
        <v>1</v>
      </c>
      <c r="F18" s="27">
        <f t="shared" si="0"/>
        <v>183</v>
      </c>
      <c r="G18" s="4">
        <v>229</v>
      </c>
      <c r="H18" s="4">
        <v>115</v>
      </c>
      <c r="I18" s="4">
        <v>112</v>
      </c>
      <c r="J18" s="27">
        <f t="shared" si="1"/>
        <v>456</v>
      </c>
      <c r="K18" s="4">
        <v>67</v>
      </c>
      <c r="L18" s="4">
        <v>53</v>
      </c>
      <c r="M18" s="4">
        <v>157</v>
      </c>
      <c r="N18" s="27">
        <f t="shared" si="2"/>
        <v>277</v>
      </c>
      <c r="O18" s="4">
        <v>0</v>
      </c>
      <c r="P18" s="4">
        <v>0</v>
      </c>
      <c r="Q18" s="4">
        <v>0</v>
      </c>
      <c r="R18" s="27">
        <f t="shared" si="3"/>
        <v>0</v>
      </c>
    </row>
    <row r="19" spans="1:18" ht="15" customHeight="1" x14ac:dyDescent="0.25">
      <c r="A19" s="3">
        <v>9</v>
      </c>
      <c r="B19" s="3" t="s">
        <v>21</v>
      </c>
      <c r="C19" s="4">
        <v>772</v>
      </c>
      <c r="D19" s="4">
        <v>2290</v>
      </c>
      <c r="E19" s="4">
        <v>127</v>
      </c>
      <c r="F19" s="27">
        <f t="shared" si="0"/>
        <v>3189</v>
      </c>
      <c r="G19" s="4">
        <v>747</v>
      </c>
      <c r="H19" s="4">
        <v>1118</v>
      </c>
      <c r="I19" s="4">
        <v>292</v>
      </c>
      <c r="J19" s="27">
        <f t="shared" si="1"/>
        <v>2157</v>
      </c>
      <c r="K19" s="4">
        <v>295</v>
      </c>
      <c r="L19" s="4">
        <v>231</v>
      </c>
      <c r="M19" s="4">
        <v>93</v>
      </c>
      <c r="N19" s="27">
        <f t="shared" si="2"/>
        <v>619</v>
      </c>
      <c r="O19" s="4">
        <v>0</v>
      </c>
      <c r="P19" s="4">
        <v>0</v>
      </c>
      <c r="Q19" s="4">
        <v>0</v>
      </c>
      <c r="R19" s="27">
        <f t="shared" si="3"/>
        <v>0</v>
      </c>
    </row>
    <row r="20" spans="1:18" ht="15" customHeight="1" x14ac:dyDescent="0.25">
      <c r="A20" s="3">
        <v>10</v>
      </c>
      <c r="B20" s="3" t="s">
        <v>22</v>
      </c>
      <c r="C20" s="4">
        <v>325</v>
      </c>
      <c r="D20" s="4">
        <v>441.03</v>
      </c>
      <c r="E20" s="4">
        <v>17</v>
      </c>
      <c r="F20" s="27">
        <f t="shared" si="0"/>
        <v>783.03</v>
      </c>
      <c r="G20" s="4">
        <v>46</v>
      </c>
      <c r="H20" s="4">
        <v>1483.08</v>
      </c>
      <c r="I20" s="4">
        <v>87</v>
      </c>
      <c r="J20" s="27">
        <f t="shared" si="1"/>
        <v>1616.08</v>
      </c>
      <c r="K20" s="4">
        <v>172</v>
      </c>
      <c r="L20" s="4">
        <v>0</v>
      </c>
      <c r="M20" s="4">
        <v>0</v>
      </c>
      <c r="N20" s="27">
        <f t="shared" si="2"/>
        <v>172</v>
      </c>
      <c r="O20" s="4">
        <v>0</v>
      </c>
      <c r="P20" s="4">
        <v>0</v>
      </c>
      <c r="Q20" s="4">
        <v>0</v>
      </c>
      <c r="R20" s="27">
        <f t="shared" si="3"/>
        <v>0</v>
      </c>
    </row>
    <row r="21" spans="1:18" ht="15" customHeight="1" x14ac:dyDescent="0.25">
      <c r="A21" s="3">
        <v>11</v>
      </c>
      <c r="B21" s="3" t="s">
        <v>23</v>
      </c>
      <c r="C21" s="4">
        <v>134</v>
      </c>
      <c r="D21" s="4">
        <v>14.64</v>
      </c>
      <c r="E21" s="4">
        <v>0</v>
      </c>
      <c r="F21" s="27">
        <f t="shared" si="0"/>
        <v>148.63999999999999</v>
      </c>
      <c r="G21" s="4">
        <v>3550</v>
      </c>
      <c r="H21" s="4">
        <v>0</v>
      </c>
      <c r="I21" s="4">
        <v>0</v>
      </c>
      <c r="J21" s="27">
        <f t="shared" si="1"/>
        <v>3550</v>
      </c>
      <c r="K21" s="4">
        <v>40</v>
      </c>
      <c r="L21" s="4">
        <v>0</v>
      </c>
      <c r="M21" s="4">
        <v>0</v>
      </c>
      <c r="N21" s="27">
        <f t="shared" si="2"/>
        <v>40</v>
      </c>
      <c r="O21" s="4">
        <v>0</v>
      </c>
      <c r="P21" s="4">
        <v>0</v>
      </c>
      <c r="Q21" s="4">
        <v>0</v>
      </c>
      <c r="R21" s="27">
        <f t="shared" si="3"/>
        <v>0</v>
      </c>
    </row>
    <row r="22" spans="1:18" ht="15" customHeight="1" x14ac:dyDescent="0.25">
      <c r="A22" s="3">
        <v>12</v>
      </c>
      <c r="B22" s="3" t="s">
        <v>24</v>
      </c>
      <c r="C22" s="4">
        <v>44</v>
      </c>
      <c r="D22" s="4">
        <v>17.93</v>
      </c>
      <c r="E22" s="4">
        <v>8</v>
      </c>
      <c r="F22" s="27">
        <f t="shared" si="0"/>
        <v>69.930000000000007</v>
      </c>
      <c r="G22" s="4">
        <v>11928</v>
      </c>
      <c r="H22" s="4">
        <v>5050.2299999999996</v>
      </c>
      <c r="I22" s="4">
        <v>44</v>
      </c>
      <c r="J22" s="27">
        <f t="shared" si="1"/>
        <v>17022.23</v>
      </c>
      <c r="K22" s="4">
        <v>31</v>
      </c>
      <c r="L22" s="4">
        <v>3.4</v>
      </c>
      <c r="M22" s="4">
        <v>3</v>
      </c>
      <c r="N22" s="27">
        <f t="shared" si="2"/>
        <v>37.4</v>
      </c>
      <c r="O22" s="4">
        <v>0</v>
      </c>
      <c r="P22" s="4">
        <v>0</v>
      </c>
      <c r="Q22" s="4">
        <v>0</v>
      </c>
      <c r="R22" s="27">
        <f t="shared" si="3"/>
        <v>0</v>
      </c>
    </row>
    <row r="23" spans="1:18" ht="15" customHeight="1" x14ac:dyDescent="0.25">
      <c r="A23" s="3">
        <v>13</v>
      </c>
      <c r="B23" s="3" t="s">
        <v>25</v>
      </c>
      <c r="C23" s="4">
        <v>1276</v>
      </c>
      <c r="D23" s="4">
        <v>6137</v>
      </c>
      <c r="E23" s="4">
        <v>73</v>
      </c>
      <c r="F23" s="27">
        <f t="shared" si="0"/>
        <v>7486</v>
      </c>
      <c r="G23" s="4">
        <v>716</v>
      </c>
      <c r="H23" s="4">
        <v>967</v>
      </c>
      <c r="I23" s="4">
        <v>75</v>
      </c>
      <c r="J23" s="27">
        <f t="shared" si="1"/>
        <v>1758</v>
      </c>
      <c r="K23" s="4">
        <v>263</v>
      </c>
      <c r="L23" s="4">
        <v>279</v>
      </c>
      <c r="M23" s="4">
        <v>1</v>
      </c>
      <c r="N23" s="27">
        <f t="shared" si="2"/>
        <v>543</v>
      </c>
      <c r="O23" s="4">
        <v>0</v>
      </c>
      <c r="P23" s="4">
        <v>0</v>
      </c>
      <c r="Q23" s="4">
        <v>0</v>
      </c>
      <c r="R23" s="27">
        <f t="shared" si="3"/>
        <v>0</v>
      </c>
    </row>
    <row r="24" spans="1:18" ht="15" customHeight="1" x14ac:dyDescent="0.25">
      <c r="A24" s="3">
        <v>14</v>
      </c>
      <c r="B24" s="3" t="s">
        <v>26</v>
      </c>
      <c r="C24" s="4">
        <v>290</v>
      </c>
      <c r="D24" s="4">
        <v>1197</v>
      </c>
      <c r="E24" s="4">
        <v>0</v>
      </c>
      <c r="F24" s="27">
        <f t="shared" si="0"/>
        <v>1487</v>
      </c>
      <c r="G24" s="4">
        <v>592</v>
      </c>
      <c r="H24" s="4">
        <v>816</v>
      </c>
      <c r="I24" s="4">
        <v>0</v>
      </c>
      <c r="J24" s="27">
        <f t="shared" si="1"/>
        <v>1408</v>
      </c>
      <c r="K24" s="4">
        <v>58</v>
      </c>
      <c r="L24" s="4">
        <v>136.19999999999999</v>
      </c>
      <c r="M24" s="4">
        <v>0</v>
      </c>
      <c r="N24" s="27">
        <f t="shared" si="2"/>
        <v>194.2</v>
      </c>
      <c r="O24" s="4">
        <v>0</v>
      </c>
      <c r="P24" s="4">
        <v>0</v>
      </c>
      <c r="Q24" s="4">
        <v>0</v>
      </c>
      <c r="R24" s="27">
        <f t="shared" si="3"/>
        <v>0</v>
      </c>
    </row>
    <row r="25" spans="1:18" ht="15" customHeight="1" x14ac:dyDescent="0.25">
      <c r="A25" s="3">
        <v>15</v>
      </c>
      <c r="B25" s="3" t="s">
        <v>27</v>
      </c>
      <c r="C25" s="4">
        <v>1456</v>
      </c>
      <c r="D25" s="4">
        <v>4917</v>
      </c>
      <c r="E25" s="4">
        <v>998</v>
      </c>
      <c r="F25" s="27">
        <f t="shared" si="0"/>
        <v>7371</v>
      </c>
      <c r="G25" s="4">
        <v>4636</v>
      </c>
      <c r="H25" s="4">
        <v>16517</v>
      </c>
      <c r="I25" s="4">
        <v>14682</v>
      </c>
      <c r="J25" s="27">
        <f t="shared" si="1"/>
        <v>35835</v>
      </c>
      <c r="K25" s="4">
        <v>214</v>
      </c>
      <c r="L25" s="4">
        <v>18213</v>
      </c>
      <c r="M25" s="4">
        <v>643</v>
      </c>
      <c r="N25" s="27">
        <f t="shared" si="2"/>
        <v>19070</v>
      </c>
      <c r="O25" s="4">
        <v>0</v>
      </c>
      <c r="P25" s="4">
        <v>0</v>
      </c>
      <c r="Q25" s="4">
        <v>0</v>
      </c>
      <c r="R25" s="27">
        <f t="shared" si="3"/>
        <v>0</v>
      </c>
    </row>
    <row r="26" spans="1:18" ht="15" customHeight="1" x14ac:dyDescent="0.25">
      <c r="A26" s="3">
        <v>16</v>
      </c>
      <c r="B26" s="3" t="s">
        <v>28</v>
      </c>
      <c r="C26" s="4">
        <v>596</v>
      </c>
      <c r="D26" s="4">
        <v>1090</v>
      </c>
      <c r="E26" s="4">
        <v>110</v>
      </c>
      <c r="F26" s="27">
        <f t="shared" si="0"/>
        <v>1796</v>
      </c>
      <c r="G26" s="4">
        <v>1105</v>
      </c>
      <c r="H26" s="4">
        <v>935</v>
      </c>
      <c r="I26" s="4">
        <v>835</v>
      </c>
      <c r="J26" s="27">
        <f t="shared" si="1"/>
        <v>2875</v>
      </c>
      <c r="K26" s="4">
        <v>210</v>
      </c>
      <c r="L26" s="4">
        <v>155</v>
      </c>
      <c r="M26" s="4">
        <v>104</v>
      </c>
      <c r="N26" s="27">
        <f t="shared" si="2"/>
        <v>469</v>
      </c>
      <c r="O26" s="4">
        <v>0</v>
      </c>
      <c r="P26" s="4">
        <v>0</v>
      </c>
      <c r="Q26" s="4">
        <v>0</v>
      </c>
      <c r="R26" s="27">
        <f t="shared" si="3"/>
        <v>0</v>
      </c>
    </row>
    <row r="27" spans="1:18" ht="15" customHeight="1" x14ac:dyDescent="0.25">
      <c r="A27" s="3">
        <v>17</v>
      </c>
      <c r="B27" s="3" t="s">
        <v>29</v>
      </c>
      <c r="C27" s="4">
        <v>1113</v>
      </c>
      <c r="D27" s="4">
        <v>2869</v>
      </c>
      <c r="E27" s="4">
        <v>7654</v>
      </c>
      <c r="F27" s="27">
        <f t="shared" si="0"/>
        <v>11636</v>
      </c>
      <c r="G27" s="4">
        <v>367</v>
      </c>
      <c r="H27" s="4">
        <v>1165</v>
      </c>
      <c r="I27" s="4">
        <v>1803</v>
      </c>
      <c r="J27" s="27">
        <f t="shared" si="1"/>
        <v>3335</v>
      </c>
      <c r="K27" s="4">
        <v>5564</v>
      </c>
      <c r="L27" s="4">
        <v>7484</v>
      </c>
      <c r="M27" s="4">
        <v>11030</v>
      </c>
      <c r="N27" s="27">
        <f t="shared" si="2"/>
        <v>24078</v>
      </c>
      <c r="O27" s="4">
        <v>0</v>
      </c>
      <c r="P27" s="4">
        <v>0</v>
      </c>
      <c r="Q27" s="4">
        <v>0</v>
      </c>
      <c r="R27" s="27">
        <f t="shared" si="3"/>
        <v>0</v>
      </c>
    </row>
    <row r="28" spans="1:18" ht="15" customHeight="1" x14ac:dyDescent="0.25">
      <c r="A28" s="3">
        <v>18</v>
      </c>
      <c r="B28" s="3" t="s">
        <v>30</v>
      </c>
      <c r="C28" s="4">
        <v>3085</v>
      </c>
      <c r="D28" s="4">
        <v>21412.66</v>
      </c>
      <c r="E28" s="4">
        <v>644</v>
      </c>
      <c r="F28" s="27">
        <f t="shared" si="0"/>
        <v>25141.66</v>
      </c>
      <c r="G28" s="4">
        <v>1960</v>
      </c>
      <c r="H28" s="4">
        <v>6873.9</v>
      </c>
      <c r="I28" s="4">
        <v>2171</v>
      </c>
      <c r="J28" s="27">
        <f t="shared" si="1"/>
        <v>11004.9</v>
      </c>
      <c r="K28" s="4">
        <v>940</v>
      </c>
      <c r="L28" s="4">
        <v>1370.51</v>
      </c>
      <c r="M28" s="4">
        <v>260</v>
      </c>
      <c r="N28" s="27">
        <f t="shared" si="2"/>
        <v>2570.5100000000002</v>
      </c>
      <c r="O28" s="4">
        <v>0</v>
      </c>
      <c r="P28" s="4">
        <v>0</v>
      </c>
      <c r="Q28" s="4">
        <v>0</v>
      </c>
      <c r="R28" s="27">
        <f t="shared" si="3"/>
        <v>0</v>
      </c>
    </row>
    <row r="29" spans="1:18" ht="15" customHeight="1" x14ac:dyDescent="0.25">
      <c r="A29" s="3">
        <v>19</v>
      </c>
      <c r="B29" s="3" t="s">
        <v>31</v>
      </c>
      <c r="C29" s="4">
        <v>0</v>
      </c>
      <c r="D29" s="4">
        <v>2.9</v>
      </c>
      <c r="E29" s="4">
        <v>0</v>
      </c>
      <c r="F29" s="27">
        <f t="shared" si="0"/>
        <v>2.9</v>
      </c>
      <c r="G29" s="4">
        <v>2</v>
      </c>
      <c r="H29" s="4">
        <v>6.09</v>
      </c>
      <c r="I29" s="4">
        <v>0</v>
      </c>
      <c r="J29" s="27">
        <f t="shared" si="1"/>
        <v>8.09</v>
      </c>
      <c r="K29" s="4">
        <v>301</v>
      </c>
      <c r="L29" s="4">
        <v>253.5</v>
      </c>
      <c r="M29" s="4">
        <v>0</v>
      </c>
      <c r="N29" s="27">
        <f t="shared" si="2"/>
        <v>554.5</v>
      </c>
      <c r="O29" s="4">
        <v>0</v>
      </c>
      <c r="P29" s="4">
        <v>0</v>
      </c>
      <c r="Q29" s="4">
        <v>0</v>
      </c>
      <c r="R29" s="27">
        <f t="shared" si="3"/>
        <v>0</v>
      </c>
    </row>
    <row r="30" spans="1:18" ht="15" customHeight="1" x14ac:dyDescent="0.25">
      <c r="A30" s="3">
        <v>20</v>
      </c>
      <c r="B30" s="3" t="s">
        <v>32</v>
      </c>
      <c r="C30" s="4">
        <v>128</v>
      </c>
      <c r="D30" s="4">
        <v>1</v>
      </c>
      <c r="E30" s="4">
        <v>271</v>
      </c>
      <c r="F30" s="27">
        <f t="shared" si="0"/>
        <v>400</v>
      </c>
      <c r="G30" s="4">
        <v>75</v>
      </c>
      <c r="H30" s="4">
        <v>32</v>
      </c>
      <c r="I30" s="4">
        <v>187</v>
      </c>
      <c r="J30" s="27">
        <f t="shared" si="1"/>
        <v>294</v>
      </c>
      <c r="K30" s="4">
        <v>0</v>
      </c>
      <c r="L30" s="4">
        <v>0</v>
      </c>
      <c r="M30" s="4">
        <v>0</v>
      </c>
      <c r="N30" s="27">
        <f t="shared" si="2"/>
        <v>0</v>
      </c>
      <c r="O30" s="4">
        <v>0</v>
      </c>
      <c r="P30" s="4">
        <v>0</v>
      </c>
      <c r="Q30" s="4">
        <v>0</v>
      </c>
      <c r="R30" s="27">
        <f t="shared" si="3"/>
        <v>0</v>
      </c>
    </row>
    <row r="31" spans="1:18" ht="15" customHeight="1" thickBot="1" x14ac:dyDescent="0.3">
      <c r="A31" s="18">
        <v>21</v>
      </c>
      <c r="B31" s="18" t="s">
        <v>33</v>
      </c>
      <c r="C31" s="19">
        <v>0</v>
      </c>
      <c r="D31" s="19">
        <v>0</v>
      </c>
      <c r="E31" s="19">
        <v>0</v>
      </c>
      <c r="F31" s="28">
        <f t="shared" si="0"/>
        <v>0</v>
      </c>
      <c r="G31" s="19">
        <v>0</v>
      </c>
      <c r="H31" s="19">
        <v>0</v>
      </c>
      <c r="I31" s="19">
        <v>0</v>
      </c>
      <c r="J31" s="28">
        <f t="shared" si="1"/>
        <v>0</v>
      </c>
      <c r="K31" s="19">
        <v>0</v>
      </c>
      <c r="L31" s="19">
        <v>0</v>
      </c>
      <c r="M31" s="19">
        <v>0</v>
      </c>
      <c r="N31" s="28">
        <f t="shared" si="2"/>
        <v>0</v>
      </c>
      <c r="O31" s="19">
        <v>0</v>
      </c>
      <c r="P31" s="19">
        <v>0</v>
      </c>
      <c r="Q31" s="19">
        <v>0</v>
      </c>
      <c r="R31" s="28">
        <f t="shared" si="3"/>
        <v>0</v>
      </c>
    </row>
    <row r="32" spans="1:18" ht="15" customHeight="1" thickBot="1" x14ac:dyDescent="0.3">
      <c r="A32" s="29"/>
      <c r="B32" s="30" t="s">
        <v>34</v>
      </c>
      <c r="C32" s="31">
        <f>SUM(C11:C31)</f>
        <v>28651.66</v>
      </c>
      <c r="D32" s="31">
        <f t="shared" ref="D32:F32" si="4">SUM(D11:D31)</f>
        <v>91307.76</v>
      </c>
      <c r="E32" s="31">
        <f t="shared" si="4"/>
        <v>18945.04</v>
      </c>
      <c r="F32" s="31">
        <f t="shared" si="4"/>
        <v>138904.45999999996</v>
      </c>
      <c r="G32" s="31">
        <f t="shared" ref="G32" si="5">SUM(G11:G31)</f>
        <v>42454.18</v>
      </c>
      <c r="H32" s="31">
        <f t="shared" ref="H32" si="6">SUM(H11:H31)</f>
        <v>66367.739999999991</v>
      </c>
      <c r="I32" s="31">
        <f t="shared" ref="I32" si="7">SUM(I11:I31)</f>
        <v>26237.260000000002</v>
      </c>
      <c r="J32" s="31">
        <f t="shared" ref="J32" si="8">SUM(J11:J31)</f>
        <v>135059.18</v>
      </c>
      <c r="K32" s="31">
        <f t="shared" ref="K32" si="9">SUM(K11:K31)</f>
        <v>13673.59</v>
      </c>
      <c r="L32" s="31">
        <f t="shared" ref="L32" si="10">SUM(L11:L31)</f>
        <v>35433.15</v>
      </c>
      <c r="M32" s="31">
        <f t="shared" ref="M32" si="11">SUM(M11:M31)</f>
        <v>14864.66</v>
      </c>
      <c r="N32" s="31">
        <f t="shared" ref="N32" si="12">SUM(N11:N31)</f>
        <v>63971.4</v>
      </c>
      <c r="O32" s="31">
        <f t="shared" ref="O32" si="13">SUM(O11:O31)</f>
        <v>98.6</v>
      </c>
      <c r="P32" s="31">
        <f t="shared" ref="P32" si="14">SUM(P11:P31)</f>
        <v>99.34</v>
      </c>
      <c r="Q32" s="31">
        <f t="shared" ref="Q32" si="15">SUM(Q11:Q31)</f>
        <v>130.87</v>
      </c>
      <c r="R32" s="32">
        <f t="shared" ref="R32" si="16">SUM(R11:R31)</f>
        <v>328.81</v>
      </c>
    </row>
    <row r="33" spans="1:18" ht="15" customHeight="1" x14ac:dyDescent="0.25">
      <c r="A33" s="22">
        <v>22</v>
      </c>
      <c r="B33" s="22" t="s">
        <v>35</v>
      </c>
      <c r="C33" s="23">
        <v>0</v>
      </c>
      <c r="D33" s="23">
        <v>0</v>
      </c>
      <c r="E33" s="23">
        <v>0</v>
      </c>
      <c r="F33" s="33">
        <f t="shared" si="0"/>
        <v>0</v>
      </c>
      <c r="G33" s="23">
        <v>1366</v>
      </c>
      <c r="H33" s="23">
        <v>0</v>
      </c>
      <c r="I33" s="23">
        <v>5</v>
      </c>
      <c r="J33" s="33">
        <f t="shared" si="1"/>
        <v>1371</v>
      </c>
      <c r="K33" s="23">
        <v>24</v>
      </c>
      <c r="L33" s="23">
        <v>24</v>
      </c>
      <c r="M33" s="23">
        <v>9</v>
      </c>
      <c r="N33" s="33">
        <f t="shared" si="2"/>
        <v>57</v>
      </c>
      <c r="O33" s="23">
        <v>0</v>
      </c>
      <c r="P33" s="23">
        <v>0</v>
      </c>
      <c r="Q33" s="23">
        <v>0</v>
      </c>
      <c r="R33" s="33">
        <f t="shared" si="3"/>
        <v>0</v>
      </c>
    </row>
    <row r="34" spans="1:18" ht="15" customHeight="1" x14ac:dyDescent="0.25">
      <c r="A34" s="3">
        <v>23</v>
      </c>
      <c r="B34" s="3" t="s">
        <v>36</v>
      </c>
      <c r="C34" s="4">
        <v>0</v>
      </c>
      <c r="D34" s="4">
        <v>0</v>
      </c>
      <c r="E34" s="4">
        <v>0</v>
      </c>
      <c r="F34" s="27">
        <f t="shared" si="0"/>
        <v>0</v>
      </c>
      <c r="G34" s="4">
        <v>13820</v>
      </c>
      <c r="H34" s="4">
        <v>5099.42</v>
      </c>
      <c r="I34" s="4">
        <v>1</v>
      </c>
      <c r="J34" s="27">
        <f t="shared" si="1"/>
        <v>18920.419999999998</v>
      </c>
      <c r="K34" s="4">
        <v>0</v>
      </c>
      <c r="L34" s="4">
        <v>326.48</v>
      </c>
      <c r="M34" s="4">
        <v>4</v>
      </c>
      <c r="N34" s="27">
        <f t="shared" si="2"/>
        <v>330.48</v>
      </c>
      <c r="O34" s="4">
        <v>0</v>
      </c>
      <c r="P34" s="4">
        <v>0</v>
      </c>
      <c r="Q34" s="4">
        <v>0</v>
      </c>
      <c r="R34" s="27">
        <f t="shared" si="3"/>
        <v>0</v>
      </c>
    </row>
    <row r="35" spans="1:18" ht="15" customHeight="1" x14ac:dyDescent="0.25">
      <c r="A35" s="3">
        <v>24</v>
      </c>
      <c r="B35" s="3" t="s">
        <v>37</v>
      </c>
      <c r="C35" s="4">
        <v>0</v>
      </c>
      <c r="D35" s="4">
        <v>0</v>
      </c>
      <c r="E35" s="4">
        <v>0</v>
      </c>
      <c r="F35" s="27">
        <f t="shared" si="0"/>
        <v>0</v>
      </c>
      <c r="G35" s="4">
        <v>220</v>
      </c>
      <c r="H35" s="4">
        <v>40</v>
      </c>
      <c r="I35" s="4">
        <v>10</v>
      </c>
      <c r="J35" s="27">
        <f t="shared" si="1"/>
        <v>270</v>
      </c>
      <c r="K35" s="4">
        <v>9</v>
      </c>
      <c r="L35" s="4">
        <v>37</v>
      </c>
      <c r="M35" s="4">
        <v>52</v>
      </c>
      <c r="N35" s="27">
        <f t="shared" si="2"/>
        <v>98</v>
      </c>
      <c r="O35" s="4">
        <v>0</v>
      </c>
      <c r="P35" s="4">
        <v>0</v>
      </c>
      <c r="Q35" s="4">
        <v>0</v>
      </c>
      <c r="R35" s="27">
        <f t="shared" si="3"/>
        <v>0</v>
      </c>
    </row>
    <row r="36" spans="1:18" ht="15" customHeight="1" x14ac:dyDescent="0.25">
      <c r="A36" s="3">
        <v>25</v>
      </c>
      <c r="B36" s="3" t="s">
        <v>38</v>
      </c>
      <c r="C36" s="4">
        <v>0</v>
      </c>
      <c r="D36" s="4">
        <v>0</v>
      </c>
      <c r="E36" s="4">
        <v>0</v>
      </c>
      <c r="F36" s="27">
        <f t="shared" si="0"/>
        <v>0</v>
      </c>
      <c r="G36" s="4">
        <v>0</v>
      </c>
      <c r="H36" s="4">
        <v>0</v>
      </c>
      <c r="I36" s="4">
        <v>30.77</v>
      </c>
      <c r="J36" s="27">
        <f t="shared" si="1"/>
        <v>30.77</v>
      </c>
      <c r="K36" s="4">
        <v>0</v>
      </c>
      <c r="L36" s="4">
        <v>0</v>
      </c>
      <c r="M36" s="4">
        <v>0</v>
      </c>
      <c r="N36" s="27">
        <f t="shared" si="2"/>
        <v>0</v>
      </c>
      <c r="O36" s="4">
        <v>0</v>
      </c>
      <c r="P36" s="4">
        <v>0</v>
      </c>
      <c r="Q36" s="4">
        <v>0</v>
      </c>
      <c r="R36" s="27">
        <f t="shared" si="3"/>
        <v>0</v>
      </c>
    </row>
    <row r="37" spans="1:18" ht="15" customHeight="1" x14ac:dyDescent="0.25">
      <c r="A37" s="3">
        <v>26</v>
      </c>
      <c r="B37" s="3" t="s">
        <v>39</v>
      </c>
      <c r="C37" s="4">
        <v>313</v>
      </c>
      <c r="D37" s="4">
        <v>15</v>
      </c>
      <c r="E37" s="4">
        <v>5</v>
      </c>
      <c r="F37" s="27">
        <f t="shared" si="0"/>
        <v>333</v>
      </c>
      <c r="G37" s="4">
        <v>342</v>
      </c>
      <c r="H37" s="4">
        <v>6</v>
      </c>
      <c r="I37" s="4">
        <v>0</v>
      </c>
      <c r="J37" s="27">
        <f t="shared" si="1"/>
        <v>348</v>
      </c>
      <c r="K37" s="4">
        <v>93</v>
      </c>
      <c r="L37" s="4">
        <v>46</v>
      </c>
      <c r="M37" s="4">
        <v>41</v>
      </c>
      <c r="N37" s="27">
        <f t="shared" si="2"/>
        <v>180</v>
      </c>
      <c r="O37" s="4">
        <v>0</v>
      </c>
      <c r="P37" s="4">
        <v>0</v>
      </c>
      <c r="Q37" s="4">
        <v>0</v>
      </c>
      <c r="R37" s="27">
        <f t="shared" si="3"/>
        <v>0</v>
      </c>
    </row>
    <row r="38" spans="1:18" ht="15" customHeight="1" thickBot="1" x14ac:dyDescent="0.3">
      <c r="A38" s="18">
        <v>27</v>
      </c>
      <c r="B38" s="18" t="s">
        <v>40</v>
      </c>
      <c r="C38" s="19">
        <v>78352</v>
      </c>
      <c r="D38" s="19">
        <v>2255</v>
      </c>
      <c r="E38" s="19">
        <v>34617</v>
      </c>
      <c r="F38" s="28">
        <f t="shared" si="0"/>
        <v>115224</v>
      </c>
      <c r="G38" s="19">
        <v>2130</v>
      </c>
      <c r="H38" s="19">
        <v>6812</v>
      </c>
      <c r="I38" s="19">
        <v>2229</v>
      </c>
      <c r="J38" s="28">
        <f t="shared" si="1"/>
        <v>11171</v>
      </c>
      <c r="K38" s="19">
        <v>6874</v>
      </c>
      <c r="L38" s="19">
        <v>1960</v>
      </c>
      <c r="M38" s="19">
        <v>1069</v>
      </c>
      <c r="N38" s="28">
        <f t="shared" si="2"/>
        <v>9903</v>
      </c>
      <c r="O38" s="19">
        <v>0</v>
      </c>
      <c r="P38" s="19">
        <v>0</v>
      </c>
      <c r="Q38" s="19">
        <v>0</v>
      </c>
      <c r="R38" s="28">
        <f t="shared" si="3"/>
        <v>0</v>
      </c>
    </row>
    <row r="39" spans="1:18" ht="15" customHeight="1" thickBot="1" x14ac:dyDescent="0.3">
      <c r="A39" s="29"/>
      <c r="B39" s="30" t="s">
        <v>34</v>
      </c>
      <c r="C39" s="31">
        <f>SUM(C33:C38)</f>
        <v>78665</v>
      </c>
      <c r="D39" s="31">
        <f t="shared" ref="D39:R39" si="17">SUM(D33:D38)</f>
        <v>2270</v>
      </c>
      <c r="E39" s="31">
        <f t="shared" si="17"/>
        <v>34622</v>
      </c>
      <c r="F39" s="31">
        <f t="shared" si="17"/>
        <v>115557</v>
      </c>
      <c r="G39" s="31">
        <f t="shared" si="17"/>
        <v>17878</v>
      </c>
      <c r="H39" s="31">
        <f t="shared" si="17"/>
        <v>11957.42</v>
      </c>
      <c r="I39" s="31">
        <f t="shared" si="17"/>
        <v>2275.77</v>
      </c>
      <c r="J39" s="31">
        <f t="shared" si="17"/>
        <v>32111.19</v>
      </c>
      <c r="K39" s="31">
        <f t="shared" si="17"/>
        <v>7000</v>
      </c>
      <c r="L39" s="31">
        <f t="shared" si="17"/>
        <v>2393.48</v>
      </c>
      <c r="M39" s="31">
        <f t="shared" si="17"/>
        <v>1175</v>
      </c>
      <c r="N39" s="31">
        <f t="shared" si="17"/>
        <v>10568.48</v>
      </c>
      <c r="O39" s="31">
        <f t="shared" si="17"/>
        <v>0</v>
      </c>
      <c r="P39" s="31">
        <f t="shared" si="17"/>
        <v>0</v>
      </c>
      <c r="Q39" s="31">
        <f t="shared" si="17"/>
        <v>0</v>
      </c>
      <c r="R39" s="32">
        <f t="shared" si="17"/>
        <v>0</v>
      </c>
    </row>
    <row r="40" spans="1:18" s="16" customFormat="1" ht="15" customHeight="1" x14ac:dyDescent="0.25">
      <c r="A40" s="82">
        <v>28</v>
      </c>
      <c r="B40" s="82" t="s">
        <v>41</v>
      </c>
      <c r="C40" s="83">
        <v>298.24</v>
      </c>
      <c r="D40" s="83">
        <v>0</v>
      </c>
      <c r="E40" s="83">
        <v>0</v>
      </c>
      <c r="F40" s="33">
        <f t="shared" si="0"/>
        <v>298.24</v>
      </c>
      <c r="G40" s="83">
        <v>470.26</v>
      </c>
      <c r="H40" s="83">
        <v>0</v>
      </c>
      <c r="I40" s="83">
        <v>0</v>
      </c>
      <c r="J40" s="33">
        <f t="shared" si="1"/>
        <v>470.26</v>
      </c>
      <c r="K40" s="83">
        <v>0</v>
      </c>
      <c r="L40" s="83">
        <v>0</v>
      </c>
      <c r="M40" s="83">
        <v>0</v>
      </c>
      <c r="N40" s="33">
        <f t="shared" si="2"/>
        <v>0</v>
      </c>
      <c r="O40" s="83">
        <v>0</v>
      </c>
      <c r="P40" s="83">
        <v>0</v>
      </c>
      <c r="Q40" s="83">
        <v>0</v>
      </c>
      <c r="R40" s="33">
        <f t="shared" si="3"/>
        <v>0</v>
      </c>
    </row>
    <row r="41" spans="1:18" s="16" customFormat="1" ht="15" customHeight="1" x14ac:dyDescent="0.25">
      <c r="A41" s="12">
        <v>29</v>
      </c>
      <c r="B41" s="12" t="s">
        <v>42</v>
      </c>
      <c r="C41" s="14">
        <v>0</v>
      </c>
      <c r="D41" s="14">
        <v>0</v>
      </c>
      <c r="E41" s="14">
        <v>0</v>
      </c>
      <c r="F41" s="27">
        <f t="shared" si="0"/>
        <v>0</v>
      </c>
      <c r="G41" s="14">
        <v>0</v>
      </c>
      <c r="H41" s="14">
        <v>0</v>
      </c>
      <c r="I41" s="14">
        <v>0</v>
      </c>
      <c r="J41" s="27">
        <f t="shared" si="1"/>
        <v>0</v>
      </c>
      <c r="K41" s="14">
        <v>0</v>
      </c>
      <c r="L41" s="14">
        <v>0</v>
      </c>
      <c r="M41" s="14">
        <v>0</v>
      </c>
      <c r="N41" s="27">
        <f t="shared" si="2"/>
        <v>0</v>
      </c>
      <c r="O41" s="14">
        <v>0</v>
      </c>
      <c r="P41" s="14">
        <v>0</v>
      </c>
      <c r="Q41" s="14">
        <v>0</v>
      </c>
      <c r="R41" s="27">
        <f t="shared" si="3"/>
        <v>0</v>
      </c>
    </row>
    <row r="42" spans="1:18" s="16" customFormat="1" ht="15" customHeight="1" x14ac:dyDescent="0.25">
      <c r="A42" s="12">
        <v>30</v>
      </c>
      <c r="B42" s="12" t="s">
        <v>43</v>
      </c>
      <c r="C42" s="14">
        <v>0</v>
      </c>
      <c r="D42" s="14">
        <v>0</v>
      </c>
      <c r="E42" s="14">
        <v>0</v>
      </c>
      <c r="F42" s="27">
        <f t="shared" si="0"/>
        <v>0</v>
      </c>
      <c r="G42" s="14">
        <v>0</v>
      </c>
      <c r="H42" s="14">
        <v>0</v>
      </c>
      <c r="I42" s="14">
        <v>0</v>
      </c>
      <c r="J42" s="27">
        <f t="shared" si="1"/>
        <v>0</v>
      </c>
      <c r="K42" s="14">
        <v>0</v>
      </c>
      <c r="L42" s="14">
        <v>0</v>
      </c>
      <c r="M42" s="14">
        <v>0</v>
      </c>
      <c r="N42" s="27">
        <f t="shared" si="2"/>
        <v>0</v>
      </c>
      <c r="O42" s="14">
        <v>0</v>
      </c>
      <c r="P42" s="14">
        <v>0</v>
      </c>
      <c r="Q42" s="14">
        <v>0</v>
      </c>
      <c r="R42" s="27">
        <f t="shared" si="3"/>
        <v>0</v>
      </c>
    </row>
    <row r="43" spans="1:18" ht="15" customHeight="1" x14ac:dyDescent="0.25">
      <c r="A43" s="3">
        <v>31</v>
      </c>
      <c r="B43" s="3" t="s">
        <v>44</v>
      </c>
      <c r="C43" s="4">
        <v>3373</v>
      </c>
      <c r="D43" s="4">
        <v>164</v>
      </c>
      <c r="E43" s="4">
        <v>27</v>
      </c>
      <c r="F43" s="27">
        <f t="shared" si="0"/>
        <v>3564</v>
      </c>
      <c r="G43" s="4">
        <v>2045</v>
      </c>
      <c r="H43" s="4">
        <v>4</v>
      </c>
      <c r="I43" s="4">
        <v>0</v>
      </c>
      <c r="J43" s="27">
        <f t="shared" si="1"/>
        <v>2049</v>
      </c>
      <c r="K43" s="4">
        <v>1662</v>
      </c>
      <c r="L43" s="4">
        <v>163</v>
      </c>
      <c r="M43" s="4">
        <v>0</v>
      </c>
      <c r="N43" s="27">
        <f t="shared" si="2"/>
        <v>1825</v>
      </c>
      <c r="O43" s="4">
        <v>0</v>
      </c>
      <c r="P43" s="4">
        <v>0</v>
      </c>
      <c r="Q43" s="4">
        <v>0</v>
      </c>
      <c r="R43" s="27">
        <f t="shared" si="3"/>
        <v>0</v>
      </c>
    </row>
    <row r="44" spans="1:18" ht="15" customHeight="1" x14ac:dyDescent="0.25">
      <c r="A44" s="3">
        <v>32</v>
      </c>
      <c r="B44" s="3" t="s">
        <v>45</v>
      </c>
      <c r="C44" s="4">
        <v>1440</v>
      </c>
      <c r="D44" s="4">
        <v>2072</v>
      </c>
      <c r="E44" s="4">
        <v>430</v>
      </c>
      <c r="F44" s="27">
        <f t="shared" si="0"/>
        <v>3942</v>
      </c>
      <c r="G44" s="4">
        <v>229</v>
      </c>
      <c r="H44" s="4">
        <v>3916</v>
      </c>
      <c r="I44" s="4">
        <v>87</v>
      </c>
      <c r="J44" s="27">
        <f t="shared" si="1"/>
        <v>4232</v>
      </c>
      <c r="K44" s="4">
        <v>739</v>
      </c>
      <c r="L44" s="4">
        <v>1119</v>
      </c>
      <c r="M44" s="4">
        <v>74</v>
      </c>
      <c r="N44" s="27">
        <f t="shared" si="2"/>
        <v>1932</v>
      </c>
      <c r="O44" s="4">
        <v>0</v>
      </c>
      <c r="P44" s="4">
        <v>0</v>
      </c>
      <c r="Q44" s="4">
        <v>0</v>
      </c>
      <c r="R44" s="27">
        <f t="shared" si="3"/>
        <v>0</v>
      </c>
    </row>
    <row r="45" spans="1:18" ht="15" customHeight="1" x14ac:dyDescent="0.25">
      <c r="A45" s="3">
        <v>33</v>
      </c>
      <c r="B45" s="3" t="s">
        <v>46</v>
      </c>
      <c r="C45" s="4">
        <v>122</v>
      </c>
      <c r="D45" s="4">
        <v>152.68</v>
      </c>
      <c r="E45" s="4">
        <v>0</v>
      </c>
      <c r="F45" s="27">
        <f t="shared" si="0"/>
        <v>274.68</v>
      </c>
      <c r="G45" s="4">
        <v>616</v>
      </c>
      <c r="H45" s="4">
        <v>447.78</v>
      </c>
      <c r="I45" s="4">
        <v>0</v>
      </c>
      <c r="J45" s="27">
        <f t="shared" si="1"/>
        <v>1063.78</v>
      </c>
      <c r="K45" s="4">
        <v>0</v>
      </c>
      <c r="L45" s="4">
        <v>0</v>
      </c>
      <c r="M45" s="4">
        <v>0</v>
      </c>
      <c r="N45" s="27">
        <f t="shared" si="2"/>
        <v>0</v>
      </c>
      <c r="O45" s="4">
        <v>0</v>
      </c>
      <c r="P45" s="4">
        <v>0</v>
      </c>
      <c r="Q45" s="4">
        <v>0</v>
      </c>
      <c r="R45" s="27">
        <f t="shared" si="3"/>
        <v>0</v>
      </c>
    </row>
    <row r="46" spans="1:18" ht="15" customHeight="1" x14ac:dyDescent="0.25">
      <c r="A46" s="3">
        <v>34</v>
      </c>
      <c r="B46" s="3" t="s">
        <v>47</v>
      </c>
      <c r="C46" s="4">
        <v>0</v>
      </c>
      <c r="D46" s="4">
        <v>0</v>
      </c>
      <c r="E46" s="4">
        <v>0</v>
      </c>
      <c r="F46" s="27">
        <f t="shared" si="0"/>
        <v>0</v>
      </c>
      <c r="G46" s="4">
        <v>0</v>
      </c>
      <c r="H46" s="4">
        <v>0</v>
      </c>
      <c r="I46" s="4">
        <v>0</v>
      </c>
      <c r="J46" s="27">
        <f t="shared" si="1"/>
        <v>0</v>
      </c>
      <c r="K46" s="4">
        <v>0</v>
      </c>
      <c r="L46" s="4">
        <v>0</v>
      </c>
      <c r="M46" s="4">
        <v>0</v>
      </c>
      <c r="N46" s="27">
        <f t="shared" si="2"/>
        <v>0</v>
      </c>
      <c r="O46" s="4">
        <v>0</v>
      </c>
      <c r="P46" s="4">
        <v>0</v>
      </c>
      <c r="Q46" s="4">
        <v>0</v>
      </c>
      <c r="R46" s="27">
        <f t="shared" si="3"/>
        <v>0</v>
      </c>
    </row>
    <row r="47" spans="1:18" ht="15" customHeight="1" x14ac:dyDescent="0.25">
      <c r="A47" s="3">
        <v>35</v>
      </c>
      <c r="B47" s="3" t="s">
        <v>48</v>
      </c>
      <c r="C47" s="4">
        <v>0</v>
      </c>
      <c r="D47" s="4">
        <v>0</v>
      </c>
      <c r="E47" s="4">
        <v>0</v>
      </c>
      <c r="F47" s="27">
        <f t="shared" si="0"/>
        <v>0</v>
      </c>
      <c r="G47" s="4">
        <v>112</v>
      </c>
      <c r="H47" s="4">
        <v>4.07</v>
      </c>
      <c r="I47" s="4">
        <v>2</v>
      </c>
      <c r="J47" s="27">
        <f t="shared" si="1"/>
        <v>118.07</v>
      </c>
      <c r="K47" s="4">
        <v>1024</v>
      </c>
      <c r="L47" s="4">
        <v>281.27</v>
      </c>
      <c r="M47" s="4">
        <v>8</v>
      </c>
      <c r="N47" s="27">
        <f t="shared" si="2"/>
        <v>1313.27</v>
      </c>
      <c r="O47" s="4">
        <v>10.43</v>
      </c>
      <c r="P47" s="4">
        <v>0</v>
      </c>
      <c r="Q47" s="4">
        <v>0</v>
      </c>
      <c r="R47" s="27">
        <f t="shared" si="3"/>
        <v>10.43</v>
      </c>
    </row>
    <row r="48" spans="1:18" s="16" customFormat="1" ht="15" customHeight="1" x14ac:dyDescent="0.25">
      <c r="A48" s="12">
        <v>36</v>
      </c>
      <c r="B48" s="12" t="s">
        <v>49</v>
      </c>
      <c r="C48" s="14">
        <v>0</v>
      </c>
      <c r="D48" s="14">
        <v>0</v>
      </c>
      <c r="E48" s="14">
        <v>0</v>
      </c>
      <c r="F48" s="27">
        <f t="shared" si="0"/>
        <v>0</v>
      </c>
      <c r="G48" s="14">
        <v>0</v>
      </c>
      <c r="H48" s="14">
        <v>0</v>
      </c>
      <c r="I48" s="14">
        <v>0</v>
      </c>
      <c r="J48" s="27">
        <f t="shared" si="1"/>
        <v>0</v>
      </c>
      <c r="K48" s="14">
        <v>0</v>
      </c>
      <c r="L48" s="14">
        <v>0</v>
      </c>
      <c r="M48" s="14">
        <v>0</v>
      </c>
      <c r="N48" s="27">
        <f t="shared" si="2"/>
        <v>0</v>
      </c>
      <c r="O48" s="14">
        <v>0</v>
      </c>
      <c r="P48" s="14">
        <v>0</v>
      </c>
      <c r="Q48" s="14">
        <v>0</v>
      </c>
      <c r="R48" s="27">
        <f t="shared" si="3"/>
        <v>0</v>
      </c>
    </row>
    <row r="49" spans="1:18" s="16" customFormat="1" ht="15" customHeight="1" x14ac:dyDescent="0.25">
      <c r="A49" s="12">
        <v>37</v>
      </c>
      <c r="B49" s="12" t="s">
        <v>50</v>
      </c>
      <c r="C49" s="14">
        <v>0</v>
      </c>
      <c r="D49" s="14">
        <v>0</v>
      </c>
      <c r="E49" s="14">
        <v>0</v>
      </c>
      <c r="F49" s="27">
        <f t="shared" si="0"/>
        <v>0</v>
      </c>
      <c r="G49" s="14">
        <v>0</v>
      </c>
      <c r="H49" s="14">
        <v>0</v>
      </c>
      <c r="I49" s="14">
        <v>0</v>
      </c>
      <c r="J49" s="27">
        <f t="shared" si="1"/>
        <v>0</v>
      </c>
      <c r="K49" s="14">
        <v>0</v>
      </c>
      <c r="L49" s="14">
        <v>0</v>
      </c>
      <c r="M49" s="14">
        <v>0</v>
      </c>
      <c r="N49" s="27">
        <f t="shared" si="2"/>
        <v>0</v>
      </c>
      <c r="O49" s="14">
        <v>0</v>
      </c>
      <c r="P49" s="14">
        <v>0</v>
      </c>
      <c r="Q49" s="14">
        <v>0</v>
      </c>
      <c r="R49" s="27">
        <f t="shared" si="3"/>
        <v>0</v>
      </c>
    </row>
    <row r="50" spans="1:18" ht="15" customHeight="1" x14ac:dyDescent="0.25">
      <c r="A50" s="3">
        <v>38</v>
      </c>
      <c r="B50" s="3" t="s">
        <v>51</v>
      </c>
      <c r="C50" s="4">
        <v>0</v>
      </c>
      <c r="D50" s="4">
        <v>0</v>
      </c>
      <c r="E50" s="4">
        <v>1</v>
      </c>
      <c r="F50" s="27">
        <f t="shared" si="0"/>
        <v>1</v>
      </c>
      <c r="G50" s="4">
        <v>0</v>
      </c>
      <c r="H50" s="4">
        <v>42.4</v>
      </c>
      <c r="I50" s="4">
        <v>11</v>
      </c>
      <c r="J50" s="27">
        <f t="shared" si="1"/>
        <v>53.4</v>
      </c>
      <c r="K50" s="4">
        <v>0</v>
      </c>
      <c r="L50" s="4">
        <v>0</v>
      </c>
      <c r="M50" s="4">
        <v>0</v>
      </c>
      <c r="N50" s="27">
        <f t="shared" si="2"/>
        <v>0</v>
      </c>
      <c r="O50" s="4">
        <v>0</v>
      </c>
      <c r="P50" s="4">
        <v>0</v>
      </c>
      <c r="Q50" s="4">
        <v>0</v>
      </c>
      <c r="R50" s="27">
        <f t="shared" si="3"/>
        <v>0</v>
      </c>
    </row>
    <row r="51" spans="1:18" ht="15" customHeight="1" x14ac:dyDescent="0.25">
      <c r="A51" s="3">
        <v>39</v>
      </c>
      <c r="B51" s="3" t="s">
        <v>52</v>
      </c>
      <c r="C51" s="4">
        <v>0</v>
      </c>
      <c r="D51" s="4">
        <v>0</v>
      </c>
      <c r="E51" s="4">
        <v>63</v>
      </c>
      <c r="F51" s="27">
        <f t="shared" si="0"/>
        <v>63</v>
      </c>
      <c r="G51" s="4">
        <v>0</v>
      </c>
      <c r="H51" s="4">
        <v>24.79</v>
      </c>
      <c r="I51" s="4">
        <v>16</v>
      </c>
      <c r="J51" s="27">
        <f t="shared" si="1"/>
        <v>40.79</v>
      </c>
      <c r="K51" s="4">
        <v>0</v>
      </c>
      <c r="L51" s="4">
        <v>50.19</v>
      </c>
      <c r="M51" s="4">
        <v>26</v>
      </c>
      <c r="N51" s="27">
        <f t="shared" si="2"/>
        <v>76.19</v>
      </c>
      <c r="O51" s="4">
        <v>0</v>
      </c>
      <c r="P51" s="4">
        <v>0</v>
      </c>
      <c r="Q51" s="4">
        <v>0</v>
      </c>
      <c r="R51" s="27">
        <f t="shared" si="3"/>
        <v>0</v>
      </c>
    </row>
    <row r="52" spans="1:18" ht="15" customHeight="1" x14ac:dyDescent="0.25">
      <c r="A52" s="3">
        <v>40</v>
      </c>
      <c r="B52" s="3" t="s">
        <v>53</v>
      </c>
      <c r="C52" s="4">
        <v>0</v>
      </c>
      <c r="D52" s="4">
        <v>0</v>
      </c>
      <c r="E52" s="4">
        <v>0</v>
      </c>
      <c r="F52" s="27">
        <f t="shared" si="0"/>
        <v>0</v>
      </c>
      <c r="G52" s="4">
        <v>0</v>
      </c>
      <c r="H52" s="4">
        <v>0</v>
      </c>
      <c r="I52" s="4">
        <v>0</v>
      </c>
      <c r="J52" s="27">
        <f t="shared" si="1"/>
        <v>0</v>
      </c>
      <c r="K52" s="4">
        <v>0</v>
      </c>
      <c r="L52" s="4">
        <v>0</v>
      </c>
      <c r="M52" s="4">
        <v>0</v>
      </c>
      <c r="N52" s="27">
        <f t="shared" si="2"/>
        <v>0</v>
      </c>
      <c r="O52" s="4">
        <v>0</v>
      </c>
      <c r="P52" s="4">
        <v>0</v>
      </c>
      <c r="Q52" s="4">
        <v>0</v>
      </c>
      <c r="R52" s="27">
        <f t="shared" si="3"/>
        <v>0</v>
      </c>
    </row>
    <row r="53" spans="1:18" ht="15" customHeight="1" x14ac:dyDescent="0.25">
      <c r="A53" s="3">
        <v>41</v>
      </c>
      <c r="B53" s="3" t="s">
        <v>54</v>
      </c>
      <c r="C53" s="4">
        <v>2</v>
      </c>
      <c r="D53" s="4">
        <v>0</v>
      </c>
      <c r="E53" s="4">
        <v>0</v>
      </c>
      <c r="F53" s="27">
        <f t="shared" si="0"/>
        <v>2</v>
      </c>
      <c r="G53" s="4">
        <v>8</v>
      </c>
      <c r="H53" s="4">
        <v>0</v>
      </c>
      <c r="I53" s="4">
        <v>0</v>
      </c>
      <c r="J53" s="27">
        <f t="shared" si="1"/>
        <v>8</v>
      </c>
      <c r="K53" s="4">
        <v>6</v>
      </c>
      <c r="L53" s="4">
        <v>0</v>
      </c>
      <c r="M53" s="4">
        <v>0</v>
      </c>
      <c r="N53" s="27">
        <f t="shared" si="2"/>
        <v>6</v>
      </c>
      <c r="O53" s="4">
        <v>0</v>
      </c>
      <c r="P53" s="4">
        <v>0</v>
      </c>
      <c r="Q53" s="4">
        <v>0</v>
      </c>
      <c r="R53" s="27">
        <f t="shared" si="3"/>
        <v>0</v>
      </c>
    </row>
    <row r="54" spans="1:18" ht="15" customHeight="1" x14ac:dyDescent="0.25">
      <c r="A54" s="3">
        <v>42</v>
      </c>
      <c r="B54" s="3" t="s">
        <v>55</v>
      </c>
      <c r="C54" s="4">
        <v>0</v>
      </c>
      <c r="D54" s="4">
        <v>0</v>
      </c>
      <c r="E54" s="4">
        <v>0</v>
      </c>
      <c r="F54" s="27">
        <f t="shared" si="0"/>
        <v>0</v>
      </c>
      <c r="G54" s="4">
        <v>0</v>
      </c>
      <c r="H54" s="4">
        <v>0</v>
      </c>
      <c r="I54" s="4">
        <v>0</v>
      </c>
      <c r="J54" s="27">
        <f t="shared" si="1"/>
        <v>0</v>
      </c>
      <c r="K54" s="4">
        <v>0</v>
      </c>
      <c r="L54" s="4">
        <v>0</v>
      </c>
      <c r="M54" s="4">
        <v>0</v>
      </c>
      <c r="N54" s="27">
        <f t="shared" si="2"/>
        <v>0</v>
      </c>
      <c r="O54" s="4">
        <v>0</v>
      </c>
      <c r="P54" s="4">
        <v>0</v>
      </c>
      <c r="Q54" s="4">
        <v>0</v>
      </c>
      <c r="R54" s="27">
        <f t="shared" si="3"/>
        <v>0</v>
      </c>
    </row>
    <row r="55" spans="1:18" ht="15" customHeight="1" x14ac:dyDescent="0.25">
      <c r="A55" s="3">
        <v>43</v>
      </c>
      <c r="B55" s="3" t="s">
        <v>56</v>
      </c>
      <c r="C55" s="4">
        <v>0</v>
      </c>
      <c r="D55" s="4">
        <v>0</v>
      </c>
      <c r="E55" s="4">
        <v>0</v>
      </c>
      <c r="F55" s="27">
        <f t="shared" si="0"/>
        <v>0</v>
      </c>
      <c r="G55" s="4">
        <v>0</v>
      </c>
      <c r="H55" s="4">
        <v>0</v>
      </c>
      <c r="I55" s="4">
        <v>0</v>
      </c>
      <c r="J55" s="27">
        <f t="shared" si="1"/>
        <v>0</v>
      </c>
      <c r="K55" s="4">
        <v>43</v>
      </c>
      <c r="L55" s="4">
        <v>0</v>
      </c>
      <c r="M55" s="4">
        <v>0</v>
      </c>
      <c r="N55" s="27">
        <f t="shared" si="2"/>
        <v>43</v>
      </c>
      <c r="O55" s="4">
        <v>0</v>
      </c>
      <c r="P55" s="4">
        <v>0</v>
      </c>
      <c r="Q55" s="4">
        <v>0</v>
      </c>
      <c r="R55" s="27">
        <f t="shared" si="3"/>
        <v>0</v>
      </c>
    </row>
    <row r="56" spans="1:18" ht="15" customHeight="1" x14ac:dyDescent="0.25">
      <c r="A56" s="3">
        <v>44</v>
      </c>
      <c r="B56" s="3" t="s">
        <v>57</v>
      </c>
      <c r="C56" s="4">
        <v>0</v>
      </c>
      <c r="D56" s="4">
        <v>0</v>
      </c>
      <c r="E56" s="4">
        <v>0</v>
      </c>
      <c r="F56" s="27">
        <f t="shared" si="0"/>
        <v>0</v>
      </c>
      <c r="G56" s="4">
        <v>0</v>
      </c>
      <c r="H56" s="4">
        <v>0</v>
      </c>
      <c r="I56" s="4">
        <v>0</v>
      </c>
      <c r="J56" s="27">
        <f t="shared" si="1"/>
        <v>0</v>
      </c>
      <c r="K56" s="4">
        <v>0</v>
      </c>
      <c r="L56" s="4">
        <v>0</v>
      </c>
      <c r="M56" s="4">
        <v>0</v>
      </c>
      <c r="N56" s="27">
        <f t="shared" si="2"/>
        <v>0</v>
      </c>
      <c r="O56" s="4">
        <v>0</v>
      </c>
      <c r="P56" s="4">
        <v>0</v>
      </c>
      <c r="Q56" s="4">
        <v>0</v>
      </c>
      <c r="R56" s="27">
        <f t="shared" si="3"/>
        <v>0</v>
      </c>
    </row>
    <row r="57" spans="1:18" ht="15" customHeight="1" x14ac:dyDescent="0.25">
      <c r="A57" s="3">
        <v>45</v>
      </c>
      <c r="B57" s="3" t="s">
        <v>58</v>
      </c>
      <c r="C57" s="4">
        <v>0</v>
      </c>
      <c r="D57" s="4">
        <v>0</v>
      </c>
      <c r="E57" s="4">
        <v>0</v>
      </c>
      <c r="F57" s="27">
        <f t="shared" si="0"/>
        <v>0</v>
      </c>
      <c r="G57" s="4">
        <v>0</v>
      </c>
      <c r="H57" s="4">
        <v>0</v>
      </c>
      <c r="I57" s="4">
        <v>0</v>
      </c>
      <c r="J57" s="27">
        <f t="shared" si="1"/>
        <v>0</v>
      </c>
      <c r="K57" s="4">
        <v>0</v>
      </c>
      <c r="L57" s="4">
        <v>0</v>
      </c>
      <c r="M57" s="4">
        <v>0</v>
      </c>
      <c r="N57" s="27">
        <f t="shared" si="2"/>
        <v>0</v>
      </c>
      <c r="O57" s="4">
        <v>0</v>
      </c>
      <c r="P57" s="4">
        <v>0</v>
      </c>
      <c r="Q57" s="4">
        <v>0</v>
      </c>
      <c r="R57" s="27">
        <f t="shared" si="3"/>
        <v>0</v>
      </c>
    </row>
    <row r="58" spans="1:18" ht="15" customHeight="1" thickBot="1" x14ac:dyDescent="0.3">
      <c r="A58" s="18">
        <v>46</v>
      </c>
      <c r="B58" s="18" t="s">
        <v>295</v>
      </c>
      <c r="C58" s="19">
        <v>0</v>
      </c>
      <c r="D58" s="19">
        <v>0</v>
      </c>
      <c r="E58" s="19">
        <v>0</v>
      </c>
      <c r="F58" s="28">
        <f t="shared" si="0"/>
        <v>0</v>
      </c>
      <c r="G58" s="19">
        <v>0</v>
      </c>
      <c r="H58" s="19">
        <v>0</v>
      </c>
      <c r="I58" s="19">
        <v>0</v>
      </c>
      <c r="J58" s="28">
        <f t="shared" si="1"/>
        <v>0</v>
      </c>
      <c r="K58" s="19">
        <v>0</v>
      </c>
      <c r="L58" s="19">
        <v>0</v>
      </c>
      <c r="M58" s="19">
        <v>0</v>
      </c>
      <c r="N58" s="28">
        <f t="shared" si="2"/>
        <v>0</v>
      </c>
      <c r="O58" s="19">
        <v>0</v>
      </c>
      <c r="P58" s="19">
        <v>0</v>
      </c>
      <c r="Q58" s="19">
        <v>0</v>
      </c>
      <c r="R58" s="28">
        <f t="shared" si="3"/>
        <v>0</v>
      </c>
    </row>
    <row r="59" spans="1:18" ht="15" customHeight="1" thickBot="1" x14ac:dyDescent="0.3">
      <c r="A59" s="29"/>
      <c r="B59" s="30" t="s">
        <v>34</v>
      </c>
      <c r="C59" s="31">
        <f>SUM(C40:C58)</f>
        <v>5235.24</v>
      </c>
      <c r="D59" s="31">
        <f t="shared" ref="D59:R59" si="18">SUM(D40:D58)</f>
        <v>2388.6799999999998</v>
      </c>
      <c r="E59" s="31">
        <f t="shared" si="18"/>
        <v>521</v>
      </c>
      <c r="F59" s="31">
        <f t="shared" si="18"/>
        <v>8144.92</v>
      </c>
      <c r="G59" s="31">
        <f t="shared" si="18"/>
        <v>3480.26</v>
      </c>
      <c r="H59" s="31">
        <f t="shared" si="18"/>
        <v>4439.0399999999991</v>
      </c>
      <c r="I59" s="31">
        <f t="shared" si="18"/>
        <v>116</v>
      </c>
      <c r="J59" s="31">
        <f t="shared" si="18"/>
        <v>8035.2999999999993</v>
      </c>
      <c r="K59" s="31">
        <f t="shared" si="18"/>
        <v>3474</v>
      </c>
      <c r="L59" s="31">
        <f t="shared" si="18"/>
        <v>1613.46</v>
      </c>
      <c r="M59" s="31">
        <f t="shared" si="18"/>
        <v>108</v>
      </c>
      <c r="N59" s="31">
        <f t="shared" si="18"/>
        <v>5195.46</v>
      </c>
      <c r="O59" s="31">
        <f t="shared" si="18"/>
        <v>10.43</v>
      </c>
      <c r="P59" s="31">
        <f t="shared" si="18"/>
        <v>0</v>
      </c>
      <c r="Q59" s="31">
        <f t="shared" si="18"/>
        <v>0</v>
      </c>
      <c r="R59" s="32">
        <f t="shared" si="18"/>
        <v>10.43</v>
      </c>
    </row>
    <row r="60" spans="1:18" ht="15" customHeight="1" x14ac:dyDescent="0.25">
      <c r="A60" s="22">
        <v>47</v>
      </c>
      <c r="B60" s="22" t="s">
        <v>59</v>
      </c>
      <c r="C60" s="23">
        <v>9361</v>
      </c>
      <c r="D60" s="23">
        <v>20107</v>
      </c>
      <c r="E60" s="23">
        <v>486</v>
      </c>
      <c r="F60" s="33">
        <f t="shared" si="0"/>
        <v>29954</v>
      </c>
      <c r="G60" s="23">
        <v>3330</v>
      </c>
      <c r="H60" s="23">
        <v>3027</v>
      </c>
      <c r="I60" s="23">
        <v>10</v>
      </c>
      <c r="J60" s="33">
        <f t="shared" si="1"/>
        <v>6367</v>
      </c>
      <c r="K60" s="23">
        <v>1628</v>
      </c>
      <c r="L60" s="23">
        <v>805</v>
      </c>
      <c r="M60" s="23">
        <v>397</v>
      </c>
      <c r="N60" s="33">
        <f t="shared" si="2"/>
        <v>2830</v>
      </c>
      <c r="O60" s="23">
        <v>0</v>
      </c>
      <c r="P60" s="23">
        <v>0</v>
      </c>
      <c r="Q60" s="23">
        <v>0</v>
      </c>
      <c r="R60" s="33">
        <f t="shared" si="3"/>
        <v>0</v>
      </c>
    </row>
    <row r="61" spans="1:18" ht="15" customHeight="1" x14ac:dyDescent="0.25">
      <c r="A61" s="3">
        <v>48</v>
      </c>
      <c r="B61" s="3" t="s">
        <v>60</v>
      </c>
      <c r="C61" s="4">
        <v>7589</v>
      </c>
      <c r="D61" s="4">
        <v>15602</v>
      </c>
      <c r="E61" s="4">
        <v>486</v>
      </c>
      <c r="F61" s="27">
        <f t="shared" si="0"/>
        <v>23677</v>
      </c>
      <c r="G61" s="4">
        <v>508</v>
      </c>
      <c r="H61" s="4">
        <v>1442</v>
      </c>
      <c r="I61" s="4">
        <v>8</v>
      </c>
      <c r="J61" s="27">
        <f t="shared" si="1"/>
        <v>1958</v>
      </c>
      <c r="K61" s="4">
        <v>2728</v>
      </c>
      <c r="L61" s="4">
        <v>4549</v>
      </c>
      <c r="M61" s="4">
        <v>18</v>
      </c>
      <c r="N61" s="27">
        <f t="shared" si="2"/>
        <v>7295</v>
      </c>
      <c r="O61" s="4">
        <v>0</v>
      </c>
      <c r="P61" s="4">
        <v>0</v>
      </c>
      <c r="Q61" s="4">
        <v>0</v>
      </c>
      <c r="R61" s="27">
        <f t="shared" si="3"/>
        <v>0</v>
      </c>
    </row>
    <row r="62" spans="1:18" ht="15" customHeight="1" thickBot="1" x14ac:dyDescent="0.3">
      <c r="A62" s="18">
        <v>49</v>
      </c>
      <c r="B62" s="18" t="s">
        <v>61</v>
      </c>
      <c r="C62" s="19">
        <v>7947</v>
      </c>
      <c r="D62" s="19">
        <v>1995.91</v>
      </c>
      <c r="E62" s="19">
        <v>1</v>
      </c>
      <c r="F62" s="28">
        <f t="shared" si="0"/>
        <v>9943.91</v>
      </c>
      <c r="G62" s="19">
        <v>489</v>
      </c>
      <c r="H62" s="19">
        <v>879.1</v>
      </c>
      <c r="I62" s="19">
        <v>3</v>
      </c>
      <c r="J62" s="28">
        <f t="shared" si="1"/>
        <v>1371.1</v>
      </c>
      <c r="K62" s="19">
        <v>612</v>
      </c>
      <c r="L62" s="19">
        <v>29.92</v>
      </c>
      <c r="M62" s="19">
        <v>1</v>
      </c>
      <c r="N62" s="28">
        <f t="shared" si="2"/>
        <v>642.91999999999996</v>
      </c>
      <c r="O62" s="19">
        <v>0</v>
      </c>
      <c r="P62" s="19">
        <v>0</v>
      </c>
      <c r="Q62" s="19">
        <v>0</v>
      </c>
      <c r="R62" s="28">
        <f t="shared" si="3"/>
        <v>0</v>
      </c>
    </row>
    <row r="63" spans="1:18" ht="15" customHeight="1" thickBot="1" x14ac:dyDescent="0.3">
      <c r="A63" s="29"/>
      <c r="B63" s="30" t="s">
        <v>34</v>
      </c>
      <c r="C63" s="31">
        <f>SUM(C60:C62)</f>
        <v>24897</v>
      </c>
      <c r="D63" s="31">
        <f t="shared" ref="D63:R63" si="19">SUM(D60:D62)</f>
        <v>37704.910000000003</v>
      </c>
      <c r="E63" s="31">
        <f t="shared" si="19"/>
        <v>973</v>
      </c>
      <c r="F63" s="31">
        <f t="shared" si="19"/>
        <v>63574.91</v>
      </c>
      <c r="G63" s="31">
        <f t="shared" si="19"/>
        <v>4327</v>
      </c>
      <c r="H63" s="31">
        <f t="shared" si="19"/>
        <v>5348.1</v>
      </c>
      <c r="I63" s="31">
        <f t="shared" si="19"/>
        <v>21</v>
      </c>
      <c r="J63" s="31">
        <f t="shared" si="19"/>
        <v>9696.1</v>
      </c>
      <c r="K63" s="31">
        <f t="shared" si="19"/>
        <v>4968</v>
      </c>
      <c r="L63" s="31">
        <f t="shared" si="19"/>
        <v>5383.92</v>
      </c>
      <c r="M63" s="31">
        <f t="shared" si="19"/>
        <v>416</v>
      </c>
      <c r="N63" s="31">
        <f t="shared" si="19"/>
        <v>10767.92</v>
      </c>
      <c r="O63" s="31">
        <f t="shared" si="19"/>
        <v>0</v>
      </c>
      <c r="P63" s="31">
        <f t="shared" si="19"/>
        <v>0</v>
      </c>
      <c r="Q63" s="31">
        <f t="shared" si="19"/>
        <v>0</v>
      </c>
      <c r="R63" s="32">
        <f t="shared" si="19"/>
        <v>0</v>
      </c>
    </row>
    <row r="64" spans="1:18" s="16" customFormat="1" ht="15" customHeight="1" x14ac:dyDescent="0.25">
      <c r="A64" s="82">
        <v>50</v>
      </c>
      <c r="B64" s="82" t="s">
        <v>62</v>
      </c>
      <c r="C64" s="83">
        <v>0</v>
      </c>
      <c r="D64" s="83">
        <v>0</v>
      </c>
      <c r="E64" s="83">
        <v>0</v>
      </c>
      <c r="F64" s="33">
        <f t="shared" si="0"/>
        <v>0</v>
      </c>
      <c r="G64" s="83">
        <v>0</v>
      </c>
      <c r="H64" s="83">
        <v>0</v>
      </c>
      <c r="I64" s="83">
        <v>0</v>
      </c>
      <c r="J64" s="33">
        <f t="shared" si="1"/>
        <v>0</v>
      </c>
      <c r="K64" s="83">
        <v>328</v>
      </c>
      <c r="L64" s="83">
        <v>5423</v>
      </c>
      <c r="M64" s="83">
        <v>720</v>
      </c>
      <c r="N64" s="33">
        <f t="shared" si="2"/>
        <v>6471</v>
      </c>
      <c r="O64" s="83">
        <v>0</v>
      </c>
      <c r="P64" s="83">
        <v>0</v>
      </c>
      <c r="Q64" s="83">
        <v>0</v>
      </c>
      <c r="R64" s="33">
        <f t="shared" si="3"/>
        <v>0</v>
      </c>
    </row>
    <row r="65" spans="1:18" s="16" customFormat="1" ht="15" customHeight="1" thickBot="1" x14ac:dyDescent="0.3">
      <c r="A65" s="84">
        <v>51</v>
      </c>
      <c r="B65" s="84" t="s">
        <v>63</v>
      </c>
      <c r="C65" s="85">
        <v>0</v>
      </c>
      <c r="D65" s="85">
        <v>0</v>
      </c>
      <c r="E65" s="85">
        <v>0</v>
      </c>
      <c r="F65" s="28">
        <f t="shared" si="0"/>
        <v>0</v>
      </c>
      <c r="G65" s="85">
        <v>0</v>
      </c>
      <c r="H65" s="85">
        <v>0</v>
      </c>
      <c r="I65" s="85">
        <v>0</v>
      </c>
      <c r="J65" s="28">
        <f t="shared" si="1"/>
        <v>0</v>
      </c>
      <c r="K65" s="85">
        <v>0</v>
      </c>
      <c r="L65" s="85">
        <v>0</v>
      </c>
      <c r="M65" s="85">
        <v>0</v>
      </c>
      <c r="N65" s="28">
        <f t="shared" si="2"/>
        <v>0</v>
      </c>
      <c r="O65" s="85">
        <v>0</v>
      </c>
      <c r="P65" s="85">
        <v>0</v>
      </c>
      <c r="Q65" s="85">
        <v>0</v>
      </c>
      <c r="R65" s="28">
        <f t="shared" si="3"/>
        <v>0</v>
      </c>
    </row>
    <row r="66" spans="1:18" ht="15" customHeight="1" thickBot="1" x14ac:dyDescent="0.3">
      <c r="A66" s="29"/>
      <c r="B66" s="30" t="s">
        <v>34</v>
      </c>
      <c r="C66" s="31">
        <f>SUM(C64:C65)</f>
        <v>0</v>
      </c>
      <c r="D66" s="31">
        <f t="shared" ref="D66:R66" si="20">SUM(D64:D65)</f>
        <v>0</v>
      </c>
      <c r="E66" s="31">
        <f t="shared" si="20"/>
        <v>0</v>
      </c>
      <c r="F66" s="31">
        <f t="shared" si="20"/>
        <v>0</v>
      </c>
      <c r="G66" s="31">
        <f t="shared" si="20"/>
        <v>0</v>
      </c>
      <c r="H66" s="31">
        <f t="shared" si="20"/>
        <v>0</v>
      </c>
      <c r="I66" s="31">
        <f t="shared" si="20"/>
        <v>0</v>
      </c>
      <c r="J66" s="31">
        <f t="shared" si="20"/>
        <v>0</v>
      </c>
      <c r="K66" s="31">
        <f t="shared" si="20"/>
        <v>328</v>
      </c>
      <c r="L66" s="31">
        <f t="shared" si="20"/>
        <v>5423</v>
      </c>
      <c r="M66" s="31">
        <f t="shared" si="20"/>
        <v>720</v>
      </c>
      <c r="N66" s="31">
        <f t="shared" si="20"/>
        <v>6471</v>
      </c>
      <c r="O66" s="31">
        <f t="shared" si="20"/>
        <v>0</v>
      </c>
      <c r="P66" s="31">
        <f t="shared" si="20"/>
        <v>0</v>
      </c>
      <c r="Q66" s="31">
        <f t="shared" si="20"/>
        <v>0</v>
      </c>
      <c r="R66" s="32">
        <f t="shared" si="20"/>
        <v>0</v>
      </c>
    </row>
    <row r="67" spans="1:18" ht="15" customHeight="1" thickBot="1" x14ac:dyDescent="0.3">
      <c r="A67" s="276" t="s">
        <v>11</v>
      </c>
      <c r="B67" s="277"/>
      <c r="C67" s="25">
        <f>C66+C63+C59+C39+C32</f>
        <v>137448.9</v>
      </c>
      <c r="D67" s="25">
        <f t="shared" ref="D67:R67" si="21">D66+D63+D59+D39+D32</f>
        <v>133671.35</v>
      </c>
      <c r="E67" s="25">
        <f t="shared" si="21"/>
        <v>55061.04</v>
      </c>
      <c r="F67" s="25">
        <f t="shared" si="21"/>
        <v>326181.28999999998</v>
      </c>
      <c r="G67" s="25">
        <f t="shared" si="21"/>
        <v>68139.44</v>
      </c>
      <c r="H67" s="25">
        <f t="shared" si="21"/>
        <v>88112.299999999988</v>
      </c>
      <c r="I67" s="25">
        <f t="shared" si="21"/>
        <v>28650.030000000002</v>
      </c>
      <c r="J67" s="25">
        <f t="shared" si="21"/>
        <v>184901.77</v>
      </c>
      <c r="K67" s="25">
        <f t="shared" si="21"/>
        <v>29443.59</v>
      </c>
      <c r="L67" s="25">
        <f t="shared" si="21"/>
        <v>50247.01</v>
      </c>
      <c r="M67" s="25">
        <f t="shared" si="21"/>
        <v>17283.66</v>
      </c>
      <c r="N67" s="25">
        <f t="shared" si="21"/>
        <v>96974.260000000009</v>
      </c>
      <c r="O67" s="25">
        <f t="shared" si="21"/>
        <v>109.03</v>
      </c>
      <c r="P67" s="25">
        <f t="shared" si="21"/>
        <v>99.34</v>
      </c>
      <c r="Q67" s="25">
        <f t="shared" si="21"/>
        <v>130.87</v>
      </c>
      <c r="R67" s="26">
        <f t="shared" si="21"/>
        <v>339.24</v>
      </c>
    </row>
  </sheetData>
  <mergeCells count="13">
    <mergeCell ref="A1:R1"/>
    <mergeCell ref="A2:R2"/>
    <mergeCell ref="A4:R4"/>
    <mergeCell ref="A5:R5"/>
    <mergeCell ref="A67:B67"/>
    <mergeCell ref="AC6:AP6"/>
    <mergeCell ref="A8:A9"/>
    <mergeCell ref="B8:B9"/>
    <mergeCell ref="C8:F8"/>
    <mergeCell ref="G8:J8"/>
    <mergeCell ref="K8:N8"/>
    <mergeCell ref="O8:R8"/>
    <mergeCell ref="A6:R6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  <legacyDrawing r:id="rId3"/>
  <controls>
    <mc:AlternateContent xmlns:mc="http://schemas.openxmlformats.org/markup-compatibility/2006">
      <mc:Choice Requires="x14">
        <control shapeId="10241" r:id="rId4" name="Control 1">
          <controlPr defaultSize="0" r:id="rId5">
            <anchor moveWithCells="1">
              <from>
                <xdr:col>28</xdr:col>
                <xdr:colOff>0</xdr:colOff>
                <xdr:row>5</xdr:row>
                <xdr:rowOff>0</xdr:rowOff>
              </from>
              <to>
                <xdr:col>29</xdr:col>
                <xdr:colOff>76200</xdr:colOff>
                <xdr:row>6</xdr:row>
                <xdr:rowOff>38100</xdr:rowOff>
              </to>
            </anchor>
          </controlPr>
        </control>
      </mc:Choice>
      <mc:Fallback>
        <control shapeId="10241" r:id="rId4" name="Control 1"/>
      </mc:Fallback>
    </mc:AlternateContent>
    <mc:AlternateContent xmlns:mc="http://schemas.openxmlformats.org/markup-compatibility/2006">
      <mc:Choice Requires="x14">
        <control shapeId="10242" r:id="rId6" name="Control 2">
          <controlPr defaultSize="0" r:id="rId5">
            <anchor moveWithCells="1">
              <from>
                <xdr:col>28</xdr:col>
                <xdr:colOff>0</xdr:colOff>
                <xdr:row>39</xdr:row>
                <xdr:rowOff>0</xdr:rowOff>
              </from>
              <to>
                <xdr:col>29</xdr:col>
                <xdr:colOff>76200</xdr:colOff>
                <xdr:row>40</xdr:row>
                <xdr:rowOff>38100</xdr:rowOff>
              </to>
            </anchor>
          </controlPr>
        </control>
      </mc:Choice>
      <mc:Fallback>
        <control shapeId="10242" r:id="rId6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23</vt:i4>
      </vt:variant>
    </vt:vector>
  </HeadingPairs>
  <TitlesOfParts>
    <vt:vector size="73" baseType="lpstr">
      <vt:lpstr>1.BRANCH ATM</vt:lpstr>
      <vt:lpstr>2.CD RATIO</vt:lpstr>
      <vt:lpstr>3.CD RATIO (I)</vt:lpstr>
      <vt:lpstr>4.CD RATIO (II)</vt:lpstr>
      <vt:lpstr>5.PS ADV</vt:lpstr>
      <vt:lpstr>6.NATIONAL GOAL</vt:lpstr>
      <vt:lpstr>7.WEAKER SECT</vt:lpstr>
      <vt:lpstr>7.1 WEAKER SECT I</vt:lpstr>
      <vt:lpstr>8.NPA</vt:lpstr>
      <vt:lpstr>8.1.NPA I</vt:lpstr>
      <vt:lpstr>8.2.NPA II</vt:lpstr>
      <vt:lpstr>8.3.NPA III</vt:lpstr>
      <vt:lpstr>8.4 .NPA IV</vt:lpstr>
      <vt:lpstr>9.WRITTEN OFF</vt:lpstr>
      <vt:lpstr>10A.RRC</vt:lpstr>
      <vt:lpstr>10B RRC I</vt:lpstr>
      <vt:lpstr>10C ONLINE RRC</vt:lpstr>
      <vt:lpstr>11A.ACP AGRI</vt:lpstr>
      <vt:lpstr>11B.ACP OPS</vt:lpstr>
      <vt:lpstr>11C.ACP NPS</vt:lpstr>
      <vt:lpstr>12A PMJDY SSA</vt:lpstr>
      <vt:lpstr>12B RBI FIP</vt:lpstr>
      <vt:lpstr>12C SSS</vt:lpstr>
      <vt:lpstr>13A CMRHM 14-15</vt:lpstr>
      <vt:lpstr>13B CMRHM 15-16</vt:lpstr>
      <vt:lpstr>14 PMEGP</vt:lpstr>
      <vt:lpstr>15 NRLM</vt:lpstr>
      <vt:lpstr>16</vt:lpstr>
      <vt:lpstr>17 RSETI</vt:lpstr>
      <vt:lpstr>18.SHG</vt:lpstr>
      <vt:lpstr>19.KCC</vt:lpstr>
      <vt:lpstr>20.DIR HOUSING</vt:lpstr>
      <vt:lpstr>21.GJRHF</vt:lpstr>
      <vt:lpstr>22.MINORITY</vt:lpstr>
      <vt:lpstr>23.MINORITY I</vt:lpstr>
      <vt:lpstr>24.SC</vt:lpstr>
      <vt:lpstr>25.ST</vt:lpstr>
      <vt:lpstr>26.SCC</vt:lpstr>
      <vt:lpstr>27.ACC-GCC</vt:lpstr>
      <vt:lpstr>28.EDU</vt:lpstr>
      <vt:lpstr>29.WOMEN</vt:lpstr>
      <vt:lpstr>30.NHM</vt:lpstr>
      <vt:lpstr>31.MSME PACKAGE</vt:lpstr>
      <vt:lpstr>32.GOVT LN REPY</vt:lpstr>
      <vt:lpstr>33.REP OF LN GOVT CORP</vt:lpstr>
      <vt:lpstr>34 A.MSE FRESH DISB</vt:lpstr>
      <vt:lpstr>34 B.MSE OS</vt:lpstr>
      <vt:lpstr>34C.MED ENT</vt:lpstr>
      <vt:lpstr>35.RAJBHASA</vt:lpstr>
      <vt:lpstr>36.BR EXP</vt:lpstr>
      <vt:lpstr>'8.4 .NPA IV'!Print_Area</vt:lpstr>
      <vt:lpstr>'1.BRANCH ATM'!Print_Titles</vt:lpstr>
      <vt:lpstr>'11A.ACP AGRI'!Print_Titles</vt:lpstr>
      <vt:lpstr>'11B.ACP OPS'!Print_Titles</vt:lpstr>
      <vt:lpstr>'11C.ACP NPS'!Print_Titles</vt:lpstr>
      <vt:lpstr>'17 RSETI'!Print_Titles</vt:lpstr>
      <vt:lpstr>'2.CD RATIO'!Print_Titles</vt:lpstr>
      <vt:lpstr>'20.DIR HOUSING'!Print_Titles</vt:lpstr>
      <vt:lpstr>'22.MINORITY'!Print_Titles</vt:lpstr>
      <vt:lpstr>'23.MINORITY I'!Print_Titles</vt:lpstr>
      <vt:lpstr>'24.SC'!Print_Titles</vt:lpstr>
      <vt:lpstr>'25.ST'!Print_Titles</vt:lpstr>
      <vt:lpstr>'28.EDU'!Print_Titles</vt:lpstr>
      <vt:lpstr>'29.WOMEN'!Print_Titles</vt:lpstr>
      <vt:lpstr>'30.NHM'!Print_Titles</vt:lpstr>
      <vt:lpstr>'34 A.MSE FRESH DISB'!Print_Titles</vt:lpstr>
      <vt:lpstr>'34 B.MSE OS'!Print_Titles</vt:lpstr>
      <vt:lpstr>'8.1.NPA I'!Print_Titles</vt:lpstr>
      <vt:lpstr>'8.2.NPA II'!Print_Titles</vt:lpstr>
      <vt:lpstr>'8.3.NPA III'!Print_Titles</vt:lpstr>
      <vt:lpstr>'8.4 .NPA IV'!Print_Titles</vt:lpstr>
      <vt:lpstr>'8.NPA'!Print_Titles</vt:lpstr>
      <vt:lpstr>'9.WRITTEN OFF'!Print_Titles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2017-05-02T10:49:33Z</dcterms:modified>
</cp:coreProperties>
</file>